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נגישות לכל\דביר - הנגשה\חדש\אפריל\שלמה ביטוח מיכל יניב\"/>
    </mc:Choice>
  </mc:AlternateContent>
  <xr:revisionPtr revIDLastSave="0" documentId="8_{8425A968-1F1A-4685-9454-4D3F00B42AF2}" xr6:coauthVersionLast="47" xr6:coauthVersionMax="47" xr10:uidLastSave="{00000000-0000-0000-0000-000000000000}"/>
  <bookViews>
    <workbookView xWindow="5592" yWindow="5592" windowWidth="23016" windowHeight="12216" tabRatio="608" xr2:uid="{00000000-000D-0000-FFFF-FFFF00000000}"/>
  </bookViews>
  <sheets>
    <sheet name="פרסום תשואה 31.12.2021- לרבעון" sheetId="2" r:id="rId1"/>
    <sheet name="פרסום תשואה 31.12.21-מצטבר לשנה" sheetId="3" r:id="rId2"/>
  </sheets>
  <definedNames>
    <definedName name="_xlnm.Print_Area" localSheetId="0">'פרסום תשואה 31.12.2021- לרבעון'!$A$1:$Y$26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3" l="1"/>
  <c r="Y24" i="3" s="1"/>
  <c r="V26" i="3"/>
  <c r="W25" i="3" s="1"/>
  <c r="T26" i="3"/>
  <c r="U25" i="3" s="1"/>
  <c r="R26" i="3"/>
  <c r="S25" i="3" s="1"/>
  <c r="P26" i="3"/>
  <c r="Q25" i="3" s="1"/>
  <c r="N26" i="3"/>
  <c r="L26" i="3"/>
  <c r="M24" i="3" s="1"/>
  <c r="J26" i="3"/>
  <c r="K24" i="3" s="1"/>
  <c r="H26" i="3"/>
  <c r="I24" i="3" s="1"/>
  <c r="F26" i="3"/>
  <c r="D26" i="3"/>
  <c r="B26" i="3"/>
  <c r="O25" i="3"/>
  <c r="O24" i="3"/>
  <c r="X23" i="3"/>
  <c r="Y21" i="3" s="1"/>
  <c r="V23" i="3"/>
  <c r="T23" i="3"/>
  <c r="U22" i="3" s="1"/>
  <c r="R23" i="3"/>
  <c r="S22" i="3" s="1"/>
  <c r="P23" i="3"/>
  <c r="Q22" i="3" s="1"/>
  <c r="N23" i="3"/>
  <c r="O21" i="3" s="1"/>
  <c r="L23" i="3"/>
  <c r="M21" i="3" s="1"/>
  <c r="J23" i="3"/>
  <c r="K21" i="3" s="1"/>
  <c r="H23" i="3"/>
  <c r="I21" i="3" s="1"/>
  <c r="F23" i="3"/>
  <c r="D23" i="3"/>
  <c r="B23" i="3"/>
  <c r="W22" i="3"/>
  <c r="O22" i="3"/>
  <c r="W21" i="3"/>
  <c r="S21" i="3"/>
  <c r="X20" i="3"/>
  <c r="Y19" i="3" s="1"/>
  <c r="V20" i="3"/>
  <c r="T20" i="3"/>
  <c r="U18" i="3" s="1"/>
  <c r="R20" i="3"/>
  <c r="S18" i="3" s="1"/>
  <c r="P20" i="3"/>
  <c r="Q16" i="3" s="1"/>
  <c r="N20" i="3"/>
  <c r="O19" i="3" s="1"/>
  <c r="L20" i="3"/>
  <c r="M18" i="3" s="1"/>
  <c r="J20" i="3"/>
  <c r="K19" i="3" s="1"/>
  <c r="H20" i="3"/>
  <c r="I19" i="3" s="1"/>
  <c r="F20" i="3"/>
  <c r="D20" i="3"/>
  <c r="B20" i="3"/>
  <c r="W19" i="3"/>
  <c r="M19" i="3"/>
  <c r="W18" i="3"/>
  <c r="W17" i="3"/>
  <c r="W16" i="3"/>
  <c r="W15" i="3"/>
  <c r="W14" i="3"/>
  <c r="Q14" i="3"/>
  <c r="W13" i="3"/>
  <c r="W12" i="3"/>
  <c r="K12" i="3"/>
  <c r="W11" i="3"/>
  <c r="O11" i="3"/>
  <c r="W10" i="3"/>
  <c r="W9" i="3"/>
  <c r="Q9" i="3"/>
  <c r="W8" i="3"/>
  <c r="Q8" i="3"/>
  <c r="V11" i="2"/>
  <c r="T24" i="2"/>
  <c r="V23" i="2"/>
  <c r="I8" i="3" l="1"/>
  <c r="Q11" i="3"/>
  <c r="I14" i="3"/>
  <c r="I16" i="3"/>
  <c r="Y18" i="3"/>
  <c r="O26" i="3"/>
  <c r="K8" i="3"/>
  <c r="I10" i="3"/>
  <c r="K14" i="3"/>
  <c r="K16" i="3"/>
  <c r="W23" i="3"/>
  <c r="S24" i="3"/>
  <c r="S26" i="3" s="1"/>
  <c r="M8" i="3"/>
  <c r="K10" i="3"/>
  <c r="I12" i="3"/>
  <c r="M14" i="3"/>
  <c r="Q19" i="3"/>
  <c r="O23" i="3"/>
  <c r="K25" i="3"/>
  <c r="Y8" i="3"/>
  <c r="I11" i="3"/>
  <c r="Y12" i="3"/>
  <c r="Y14" i="3"/>
  <c r="I17" i="3"/>
  <c r="Y10" i="3"/>
  <c r="Q17" i="3"/>
  <c r="I9" i="3"/>
  <c r="M11" i="3"/>
  <c r="I13" i="3"/>
  <c r="Q15" i="3"/>
  <c r="K18" i="3"/>
  <c r="W20" i="3"/>
  <c r="M10" i="3"/>
  <c r="M13" i="3"/>
  <c r="I18" i="3"/>
  <c r="W24" i="3"/>
  <c r="W26" i="3" s="1"/>
  <c r="K26" i="3"/>
  <c r="M9" i="3"/>
  <c r="Q13" i="3"/>
  <c r="I15" i="3"/>
  <c r="Y16" i="3"/>
  <c r="Q10" i="3"/>
  <c r="Q20" i="3" s="1"/>
  <c r="O13" i="3"/>
  <c r="I20" i="3"/>
  <c r="O9" i="3"/>
  <c r="M12" i="3"/>
  <c r="M15" i="3"/>
  <c r="Q12" i="3"/>
  <c r="O15" i="3"/>
  <c r="M17" i="3"/>
  <c r="O17" i="3"/>
  <c r="K22" i="3"/>
  <c r="K23" i="3" s="1"/>
  <c r="S23" i="3"/>
  <c r="Q21" i="3"/>
  <c r="Q23" i="3" s="1"/>
  <c r="I22" i="3"/>
  <c r="I23" i="3" s="1"/>
  <c r="Y22" i="3"/>
  <c r="Y23" i="3" s="1"/>
  <c r="Q24" i="3"/>
  <c r="Q26" i="3" s="1"/>
  <c r="I25" i="3"/>
  <c r="I26" i="3" s="1"/>
  <c r="Y25" i="3"/>
  <c r="Y26" i="3" s="1"/>
  <c r="S9" i="3"/>
  <c r="S11" i="3"/>
  <c r="S13" i="3"/>
  <c r="S15" i="3"/>
  <c r="S17" i="3"/>
  <c r="S19" i="3"/>
  <c r="U9" i="3"/>
  <c r="U11" i="3"/>
  <c r="U13" i="3"/>
  <c r="U15" i="3"/>
  <c r="M16" i="3"/>
  <c r="U17" i="3"/>
  <c r="U19" i="3"/>
  <c r="U21" i="3"/>
  <c r="U23" i="3" s="1"/>
  <c r="M22" i="3"/>
  <c r="M23" i="3" s="1"/>
  <c r="U24" i="3"/>
  <c r="U26" i="3" s="1"/>
  <c r="M25" i="3"/>
  <c r="M26" i="3" s="1"/>
  <c r="O8" i="3"/>
  <c r="O10" i="3"/>
  <c r="O12" i="3"/>
  <c r="O14" i="3"/>
  <c r="O16" i="3"/>
  <c r="O18" i="3"/>
  <c r="Q18" i="3"/>
  <c r="S8" i="3"/>
  <c r="K9" i="3"/>
  <c r="S10" i="3"/>
  <c r="K11" i="3"/>
  <c r="S12" i="3"/>
  <c r="K13" i="3"/>
  <c r="S14" i="3"/>
  <c r="K15" i="3"/>
  <c r="S16" i="3"/>
  <c r="K17" i="3"/>
  <c r="Y9" i="3"/>
  <c r="Y11" i="3"/>
  <c r="Y13" i="3"/>
  <c r="Y15" i="3"/>
  <c r="Y17" i="3"/>
  <c r="U8" i="3"/>
  <c r="U10" i="3"/>
  <c r="U12" i="3"/>
  <c r="U14" i="3"/>
  <c r="U16" i="3"/>
  <c r="T7" i="2"/>
  <c r="X24" i="2"/>
  <c r="V24" i="2"/>
  <c r="X23" i="2"/>
  <c r="T23" i="2"/>
  <c r="T25" i="2" s="1"/>
  <c r="X21" i="2"/>
  <c r="V21" i="2"/>
  <c r="T21" i="2"/>
  <c r="X20" i="2"/>
  <c r="V20" i="2"/>
  <c r="T20" i="2"/>
  <c r="X18" i="2"/>
  <c r="V18" i="2"/>
  <c r="T18" i="2"/>
  <c r="X17" i="2"/>
  <c r="V17" i="2"/>
  <c r="T17" i="2"/>
  <c r="X16" i="2"/>
  <c r="V16" i="2"/>
  <c r="T16" i="2"/>
  <c r="X15" i="2"/>
  <c r="V15" i="2"/>
  <c r="T15" i="2"/>
  <c r="X14" i="2"/>
  <c r="V14" i="2"/>
  <c r="T14" i="2"/>
  <c r="X13" i="2"/>
  <c r="V13" i="2"/>
  <c r="T13" i="2"/>
  <c r="X12" i="2"/>
  <c r="V12" i="2"/>
  <c r="T12" i="2"/>
  <c r="X11" i="2"/>
  <c r="T11" i="2"/>
  <c r="X10" i="2"/>
  <c r="V10" i="2"/>
  <c r="T10" i="2"/>
  <c r="X9" i="2"/>
  <c r="V9" i="2"/>
  <c r="T9" i="2"/>
  <c r="X8" i="2"/>
  <c r="V8" i="2"/>
  <c r="T8" i="2"/>
  <c r="X7" i="2"/>
  <c r="V7" i="2"/>
  <c r="N7" i="2"/>
  <c r="K20" i="3" l="1"/>
  <c r="U20" i="3"/>
  <c r="O20" i="3"/>
  <c r="X19" i="2"/>
  <c r="Y15" i="2" s="1"/>
  <c r="T19" i="2"/>
  <c r="U10" i="2" s="1"/>
  <c r="Y13" i="2"/>
  <c r="Y9" i="2"/>
  <c r="Y17" i="2"/>
  <c r="U11" i="2"/>
  <c r="Y12" i="2"/>
  <c r="Y16" i="2"/>
  <c r="X22" i="2"/>
  <c r="Y20" i="2" s="1"/>
  <c r="V25" i="2"/>
  <c r="W24" i="2" s="1"/>
  <c r="V19" i="2"/>
  <c r="V22" i="2"/>
  <c r="W21" i="2" s="1"/>
  <c r="U24" i="2"/>
  <c r="X25" i="2"/>
  <c r="Y24" i="2" s="1"/>
  <c r="T22" i="2"/>
  <c r="U21" i="2" s="1"/>
  <c r="R23" i="2"/>
  <c r="Y8" i="2" l="1"/>
  <c r="Y18" i="2"/>
  <c r="Y14" i="2"/>
  <c r="Y10" i="2"/>
  <c r="Y7" i="2"/>
  <c r="U7" i="2"/>
  <c r="Y11" i="2"/>
  <c r="U17" i="2"/>
  <c r="U13" i="2"/>
  <c r="U14" i="2"/>
  <c r="U12" i="2"/>
  <c r="U8" i="2"/>
  <c r="Y21" i="2"/>
  <c r="Y22" i="2" s="1"/>
  <c r="U16" i="2"/>
  <c r="U18" i="2"/>
  <c r="U15" i="2"/>
  <c r="U9" i="2"/>
  <c r="W23" i="2"/>
  <c r="W25" i="2" s="1"/>
  <c r="U23" i="2"/>
  <c r="U25" i="2" s="1"/>
  <c r="W20" i="2"/>
  <c r="W18" i="2"/>
  <c r="W12" i="2"/>
  <c r="W8" i="2"/>
  <c r="W16" i="2"/>
  <c r="W14" i="2"/>
  <c r="W10" i="2"/>
  <c r="U20" i="2"/>
  <c r="U22" i="2" s="1"/>
  <c r="W22" i="2"/>
  <c r="W11" i="2"/>
  <c r="W13" i="2"/>
  <c r="W7" i="2"/>
  <c r="Y23" i="2"/>
  <c r="Y25" i="2" s="1"/>
  <c r="W15" i="2"/>
  <c r="W17" i="2"/>
  <c r="W9" i="2"/>
  <c r="R24" i="2"/>
  <c r="P24" i="2"/>
  <c r="N24" i="2"/>
  <c r="P23" i="2"/>
  <c r="N23" i="2"/>
  <c r="R21" i="2"/>
  <c r="P21" i="2"/>
  <c r="N21" i="2"/>
  <c r="R20" i="2"/>
  <c r="P20" i="2"/>
  <c r="N20" i="2"/>
  <c r="R18" i="2"/>
  <c r="P18" i="2"/>
  <c r="N18" i="2"/>
  <c r="R17" i="2"/>
  <c r="P17" i="2"/>
  <c r="N17" i="2"/>
  <c r="R16" i="2"/>
  <c r="P16" i="2"/>
  <c r="N16" i="2"/>
  <c r="R15" i="2"/>
  <c r="P15" i="2"/>
  <c r="N15" i="2"/>
  <c r="R14" i="2"/>
  <c r="P14" i="2"/>
  <c r="N14" i="2"/>
  <c r="R13" i="2"/>
  <c r="P13" i="2"/>
  <c r="N13" i="2"/>
  <c r="R12" i="2"/>
  <c r="P12" i="2"/>
  <c r="N12" i="2"/>
  <c r="R11" i="2"/>
  <c r="P11" i="2"/>
  <c r="N11" i="2"/>
  <c r="R10" i="2"/>
  <c r="P10" i="2"/>
  <c r="N10" i="2"/>
  <c r="R9" i="2"/>
  <c r="P9" i="2"/>
  <c r="N9" i="2"/>
  <c r="R8" i="2"/>
  <c r="P8" i="2"/>
  <c r="N8" i="2"/>
  <c r="R7" i="2"/>
  <c r="P7" i="2"/>
  <c r="U19" i="2" l="1"/>
  <c r="W19" i="2"/>
  <c r="R19" i="2"/>
  <c r="S16" i="2" s="1"/>
  <c r="P25" i="2"/>
  <c r="Q23" i="2" s="1"/>
  <c r="N19" i="2"/>
  <c r="O7" i="2" s="1"/>
  <c r="N22" i="2"/>
  <c r="O21" i="2" s="1"/>
  <c r="R22" i="2"/>
  <c r="S21" i="2" s="1"/>
  <c r="P19" i="2"/>
  <c r="Q9" i="2" s="1"/>
  <c r="P22" i="2"/>
  <c r="Q21" i="2" s="1"/>
  <c r="N25" i="2"/>
  <c r="O24" i="2" s="1"/>
  <c r="R25" i="2"/>
  <c r="S23" i="2" s="1"/>
  <c r="H18" i="2"/>
  <c r="H17" i="2"/>
  <c r="H16" i="2"/>
  <c r="H15" i="2"/>
  <c r="H14" i="2"/>
  <c r="H13" i="2"/>
  <c r="H12" i="2"/>
  <c r="H11" i="2"/>
  <c r="H10" i="2"/>
  <c r="H9" i="2"/>
  <c r="H8" i="2"/>
  <c r="H7" i="2"/>
  <c r="H21" i="2"/>
  <c r="H20" i="2"/>
  <c r="H24" i="2"/>
  <c r="H23" i="2"/>
  <c r="J24" i="2"/>
  <c r="J23" i="2"/>
  <c r="J25" i="2" s="1"/>
  <c r="K24" i="2" s="1"/>
  <c r="J21" i="2"/>
  <c r="J20" i="2"/>
  <c r="J18" i="2"/>
  <c r="J17" i="2"/>
  <c r="J16" i="2"/>
  <c r="J15" i="2"/>
  <c r="J14" i="2"/>
  <c r="J13" i="2"/>
  <c r="J12" i="2"/>
  <c r="J11" i="2"/>
  <c r="J10" i="2"/>
  <c r="J9" i="2"/>
  <c r="J8" i="2"/>
  <c r="J7" i="2"/>
  <c r="L24" i="2"/>
  <c r="L23" i="2"/>
  <c r="L21" i="2"/>
  <c r="L20" i="2"/>
  <c r="L18" i="2"/>
  <c r="L17" i="2"/>
  <c r="L16" i="2"/>
  <c r="L15" i="2"/>
  <c r="L14" i="2"/>
  <c r="L13" i="2"/>
  <c r="L12" i="2"/>
  <c r="L11" i="2"/>
  <c r="L10" i="2"/>
  <c r="L9" i="2"/>
  <c r="L8" i="2"/>
  <c r="L7" i="2"/>
  <c r="H22" i="2" l="1"/>
  <c r="I20" i="2" s="1"/>
  <c r="S10" i="2"/>
  <c r="S9" i="2"/>
  <c r="O13" i="2"/>
  <c r="S8" i="2"/>
  <c r="S13" i="2"/>
  <c r="O8" i="2"/>
  <c r="S15" i="2"/>
  <c r="H25" i="2"/>
  <c r="I24" i="2" s="1"/>
  <c r="I21" i="2"/>
  <c r="I22" i="2" s="1"/>
  <c r="L25" i="2"/>
  <c r="M24" i="2" s="1"/>
  <c r="L19" i="2"/>
  <c r="M18" i="2" s="1"/>
  <c r="Q24" i="2"/>
  <c r="Q25" i="2" s="1"/>
  <c r="J22" i="2"/>
  <c r="K21" i="2" s="1"/>
  <c r="S17" i="2"/>
  <c r="H19" i="2"/>
  <c r="I17" i="2" s="1"/>
  <c r="S24" i="2"/>
  <c r="S25" i="2" s="1"/>
  <c r="O10" i="2"/>
  <c r="S18" i="2"/>
  <c r="O9" i="2"/>
  <c r="S20" i="2"/>
  <c r="S22" i="2" s="1"/>
  <c r="Q20" i="2"/>
  <c r="Q22" i="2" s="1"/>
  <c r="S14" i="2"/>
  <c r="S7" i="2"/>
  <c r="S11" i="2"/>
  <c r="S12" i="2"/>
  <c r="Q11" i="2"/>
  <c r="O12" i="2"/>
  <c r="O20" i="2"/>
  <c r="O22" i="2" s="1"/>
  <c r="O11" i="2"/>
  <c r="O15" i="2"/>
  <c r="O18" i="2"/>
  <c r="O17" i="2"/>
  <c r="O16" i="2"/>
  <c r="O14" i="2"/>
  <c r="Q16" i="2"/>
  <c r="Q8" i="2"/>
  <c r="Q18" i="2"/>
  <c r="Q14" i="2"/>
  <c r="Q12" i="2"/>
  <c r="Q10" i="2"/>
  <c r="Q13" i="2"/>
  <c r="Q17" i="2"/>
  <c r="O23" i="2"/>
  <c r="O25" i="2" s="1"/>
  <c r="Q15" i="2"/>
  <c r="Q7" i="2"/>
  <c r="K23" i="2"/>
  <c r="K25" i="2" s="1"/>
  <c r="J19" i="2"/>
  <c r="L22" i="2"/>
  <c r="M21" i="2" s="1"/>
  <c r="F24" i="2"/>
  <c r="F23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D18" i="2"/>
  <c r="D17" i="2"/>
  <c r="D16" i="2"/>
  <c r="D15" i="2"/>
  <c r="D14" i="2"/>
  <c r="D13" i="2"/>
  <c r="D12" i="2"/>
  <c r="D11" i="2"/>
  <c r="D10" i="2"/>
  <c r="D9" i="2"/>
  <c r="D8" i="2"/>
  <c r="D7" i="2"/>
  <c r="D21" i="2"/>
  <c r="D20" i="2"/>
  <c r="D24" i="2"/>
  <c r="D23" i="2"/>
  <c r="B24" i="2"/>
  <c r="B23" i="2"/>
  <c r="B21" i="2"/>
  <c r="B20" i="2"/>
  <c r="B18" i="2"/>
  <c r="B17" i="2"/>
  <c r="B16" i="2"/>
  <c r="B15" i="2"/>
  <c r="B14" i="2"/>
  <c r="B13" i="2"/>
  <c r="B12" i="2"/>
  <c r="B11" i="2"/>
  <c r="B10" i="2"/>
  <c r="B9" i="2"/>
  <c r="B8" i="2"/>
  <c r="B7" i="2"/>
  <c r="M9" i="2" l="1"/>
  <c r="M12" i="2"/>
  <c r="M16" i="2"/>
  <c r="M8" i="2"/>
  <c r="M15" i="2"/>
  <c r="M10" i="2"/>
  <c r="M11" i="2"/>
  <c r="M14" i="2"/>
  <c r="M17" i="2"/>
  <c r="M7" i="2"/>
  <c r="M13" i="2"/>
  <c r="I11" i="2"/>
  <c r="I14" i="2"/>
  <c r="I10" i="2"/>
  <c r="I15" i="2"/>
  <c r="I18" i="2"/>
  <c r="M23" i="2"/>
  <c r="M25" i="2" s="1"/>
  <c r="I16" i="2"/>
  <c r="I12" i="2"/>
  <c r="I23" i="2"/>
  <c r="I25" i="2" s="1"/>
  <c r="I8" i="2"/>
  <c r="I9" i="2"/>
  <c r="I7" i="2"/>
  <c r="I13" i="2"/>
  <c r="K20" i="2"/>
  <c r="K22" i="2" s="1"/>
  <c r="O19" i="2"/>
  <c r="Q19" i="2"/>
  <c r="K15" i="2"/>
  <c r="K11" i="2"/>
  <c r="K13" i="2"/>
  <c r="K16" i="2"/>
  <c r="K12" i="2"/>
  <c r="K8" i="2"/>
  <c r="K18" i="2"/>
  <c r="K14" i="2"/>
  <c r="K10" i="2"/>
  <c r="K17" i="2"/>
  <c r="K9" i="2"/>
  <c r="K7" i="2"/>
  <c r="M20" i="2"/>
  <c r="M22" i="2" s="1"/>
  <c r="D25" i="2"/>
  <c r="D22" i="2"/>
  <c r="D19" i="2"/>
  <c r="E18" i="3" l="1"/>
  <c r="E16" i="3"/>
  <c r="E14" i="3"/>
  <c r="E12" i="3"/>
  <c r="E10" i="3"/>
  <c r="E8" i="3"/>
  <c r="E19" i="3"/>
  <c r="E17" i="3"/>
  <c r="E15" i="3"/>
  <c r="E13" i="3"/>
  <c r="E11" i="3"/>
  <c r="E9" i="3"/>
  <c r="E25" i="3"/>
  <c r="E24" i="3"/>
  <c r="E22" i="3"/>
  <c r="E21" i="3"/>
  <c r="E23" i="3" s="1"/>
  <c r="I19" i="2"/>
  <c r="K19" i="2"/>
  <c r="E26" i="3" l="1"/>
  <c r="E20" i="3"/>
  <c r="F25" i="2"/>
  <c r="F19" i="2"/>
  <c r="G19" i="3" l="1"/>
  <c r="G17" i="3"/>
  <c r="G15" i="3"/>
  <c r="G11" i="3"/>
  <c r="G9" i="3"/>
  <c r="G10" i="3"/>
  <c r="G13" i="3"/>
  <c r="G18" i="3"/>
  <c r="G16" i="3"/>
  <c r="G14" i="3"/>
  <c r="G12" i="3"/>
  <c r="G8" i="3"/>
  <c r="G25" i="3"/>
  <c r="G24" i="3"/>
  <c r="G23" i="2"/>
  <c r="G24" i="2"/>
  <c r="G13" i="2"/>
  <c r="G10" i="2"/>
  <c r="G18" i="2"/>
  <c r="G11" i="2"/>
  <c r="G15" i="2"/>
  <c r="G7" i="2"/>
  <c r="G8" i="2"/>
  <c r="G12" i="2"/>
  <c r="G16" i="2"/>
  <c r="G9" i="2"/>
  <c r="G17" i="2"/>
  <c r="G14" i="2"/>
  <c r="G26" i="3" l="1"/>
  <c r="G25" i="2"/>
  <c r="B25" i="2" l="1"/>
  <c r="F22" i="2"/>
  <c r="B22" i="2"/>
  <c r="B19" i="2"/>
  <c r="G22" i="3" l="1"/>
  <c r="G21" i="3"/>
  <c r="C22" i="3"/>
  <c r="C18" i="3"/>
  <c r="C16" i="3"/>
  <c r="C14" i="3"/>
  <c r="C12" i="3"/>
  <c r="C10" i="3"/>
  <c r="C8" i="3"/>
  <c r="C21" i="3"/>
  <c r="C19" i="3"/>
  <c r="C17" i="3"/>
  <c r="C15" i="3"/>
  <c r="C13" i="3"/>
  <c r="C11" i="3"/>
  <c r="C9" i="3"/>
  <c r="C25" i="3"/>
  <c r="C24" i="3"/>
  <c r="C26" i="3" s="1"/>
  <c r="C23" i="2"/>
  <c r="C24" i="2"/>
  <c r="E21" i="2"/>
  <c r="E20" i="2"/>
  <c r="C10" i="2"/>
  <c r="C20" i="2"/>
  <c r="C11" i="2"/>
  <c r="C15" i="2"/>
  <c r="C7" i="2"/>
  <c r="C8" i="2"/>
  <c r="C12" i="2"/>
  <c r="C16" i="2"/>
  <c r="C9" i="2"/>
  <c r="C13" i="2"/>
  <c r="C21" i="2"/>
  <c r="C14" i="2"/>
  <c r="C17" i="2"/>
  <c r="C18" i="2"/>
  <c r="G21" i="2"/>
  <c r="G20" i="2"/>
  <c r="E14" i="2"/>
  <c r="E11" i="2"/>
  <c r="E15" i="2"/>
  <c r="E7" i="2"/>
  <c r="E8" i="2"/>
  <c r="E12" i="2"/>
  <c r="E16" i="2"/>
  <c r="E9" i="2"/>
  <c r="E13" i="2"/>
  <c r="E10" i="2"/>
  <c r="E17" i="2"/>
  <c r="E18" i="2"/>
  <c r="E24" i="2"/>
  <c r="E23" i="2"/>
  <c r="G23" i="3" l="1"/>
  <c r="C20" i="3"/>
  <c r="C23" i="3"/>
  <c r="G22" i="2"/>
  <c r="E25" i="2"/>
  <c r="E22" i="2"/>
  <c r="C22" i="2"/>
  <c r="C25" i="2"/>
  <c r="C19" i="2"/>
  <c r="E19" i="2"/>
</calcChain>
</file>

<file path=xl/sharedStrings.xml><?xml version="1.0" encoding="utf-8"?>
<sst xmlns="http://schemas.openxmlformats.org/spreadsheetml/2006/main" count="194" uniqueCount="34">
  <si>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</si>
  <si>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</si>
  <si>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</si>
  <si>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</si>
  <si>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</si>
  <si>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</si>
  <si>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</si>
  <si>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</si>
  <si>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</si>
  <si>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</si>
  <si>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</si>
  <si>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</si>
  <si>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</si>
  <si>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</si>
  <si>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</si>
  <si>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</si>
  <si>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</si>
  <si>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</si>
  <si>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</si>
  <si>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</si>
  <si>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</si>
  <si>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</si>
  <si>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</si>
  <si>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</si>
  <si>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</si>
  <si>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</si>
  <si>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</si>
  <si>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</si>
  <si>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</si>
  <si>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</si>
  <si>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</si>
  <si>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</si>
  <si>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ש. שלמה חברה לביטוח בע"מ</t>
  </si>
  <si>
    <t>(הון עצמי)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</si>
</sst>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&quot;₪&quot;#,##0.00;[Red]&quot;₪&quot;\-#,##0.00"/>
    <numFmt numFmtId="176" formatCode="_-&quot;₪&quot;* #,##0_-;\-&quot;₪&quot;* #,##0_-;_-&quot;₪&quot;* &quot;-&quot;_-;_-@_-"/>
    <numFmt numFmtId="177" formatCode="_ [$€-2]\ * #,##0.00_ ;_ [$€-2]\ * \-#,##0.00_ ;_ [$€-2]\ * &quot;-&quot;??_ "/>
    <numFmt numFmtId="178" formatCode="mmmm\ yyyy"/>
  </numFmts>
  <fonts count="26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b/>
      <sz val="14"/>
      <color theme="1"/>
      <name val="David"/>
      <family val="2"/>
    </font>
    <font>
      <b/>
      <sz val="12"/>
      <color theme="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7" fontId="5" fillId="0" borderId="0">
      <alignment horizontal="right"/>
      <protection hidden="1"/>
    </xf>
    <xf numFmtId="168" fontId="5" fillId="0" borderId="0">
      <alignment horizontal="right"/>
      <protection hidden="1"/>
    </xf>
    <xf numFmtId="167" fontId="5" fillId="0" borderId="0">
      <alignment horizontal="right"/>
      <protection hidden="1"/>
    </xf>
    <xf numFmtId="0" fontId="3" fillId="0" borderId="0"/>
    <xf numFmtId="169" fontId="5" fillId="0" borderId="0">
      <alignment horizontal="right"/>
      <protection hidden="1"/>
    </xf>
    <xf numFmtId="170" fontId="5" fillId="0" borderId="0">
      <alignment horizontal="right"/>
      <protection locked="0"/>
    </xf>
    <xf numFmtId="171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2" fontId="5" fillId="0" borderId="0">
      <alignment horizontal="right"/>
      <protection hidden="1"/>
    </xf>
    <xf numFmtId="173" fontId="5" fillId="0" borderId="0">
      <alignment horizontal="right"/>
      <protection hidden="1"/>
    </xf>
    <xf numFmtId="172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locked="0"/>
    </xf>
    <xf numFmtId="37" fontId="5" fillId="0" borderId="0">
      <alignment horizontal="right"/>
      <protection hidden="1"/>
    </xf>
    <xf numFmtId="172" fontId="5" fillId="0" borderId="0">
      <alignment horizontal="right"/>
      <protection hidden="1"/>
    </xf>
    <xf numFmtId="172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78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69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7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166" fontId="6" fillId="3" borderId="4" xfId="1" applyNumberFormat="1" applyFont="1" applyFill="1" applyBorder="1" applyAlignment="1">
      <alignment horizontal="right"/>
    </xf>
    <xf numFmtId="0" fontId="4" fillId="4" borderId="4" xfId="2" applyFont="1" applyFill="1" applyBorder="1"/>
    <xf numFmtId="166" fontId="6" fillId="3" borderId="5" xfId="1" applyNumberFormat="1" applyFont="1" applyFill="1" applyBorder="1" applyAlignment="1">
      <alignment horizontal="right"/>
    </xf>
    <xf numFmtId="0" fontId="4" fillId="4" borderId="5" xfId="2" applyFont="1" applyFill="1" applyBorder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0" fontId="7" fillId="0" borderId="0" xfId="3" applyFont="1"/>
    <xf numFmtId="0" fontId="4" fillId="4" borderId="10" xfId="2" applyFont="1" applyFill="1" applyBorder="1"/>
    <xf numFmtId="0" fontId="4" fillId="4" borderId="12" xfId="2" applyFont="1" applyFill="1" applyBorder="1"/>
    <xf numFmtId="165" fontId="6" fillId="3" borderId="13" xfId="1" applyNumberFormat="1" applyFont="1" applyFill="1" applyBorder="1" applyAlignment="1">
      <alignment horizontal="right"/>
    </xf>
    <xf numFmtId="0" fontId="4" fillId="4" borderId="14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6" fillId="3" borderId="18" xfId="1" applyNumberFormat="1" applyFont="1" applyFill="1" applyBorder="1" applyAlignment="1">
      <alignment horizontal="right"/>
    </xf>
    <xf numFmtId="165" fontId="6" fillId="3" borderId="18" xfId="1" applyNumberFormat="1" applyFont="1" applyFill="1" applyBorder="1" applyAlignment="1">
      <alignment horizontal="right"/>
    </xf>
    <xf numFmtId="166" fontId="6" fillId="2" borderId="18" xfId="1" applyNumberFormat="1" applyFont="1" applyFill="1" applyBorder="1" applyAlignment="1">
      <alignment horizontal="right"/>
    </xf>
    <xf numFmtId="165" fontId="6" fillId="2" borderId="18" xfId="1" applyNumberFormat="1" applyFont="1" applyFill="1" applyBorder="1" applyAlignment="1">
      <alignment horizontal="right"/>
    </xf>
    <xf numFmtId="166" fontId="8" fillId="3" borderId="18" xfId="1" applyNumberFormat="1" applyFont="1" applyFill="1" applyBorder="1" applyAlignment="1">
      <alignment horizontal="right" vertical="center"/>
    </xf>
    <xf numFmtId="165" fontId="8" fillId="3" borderId="18" xfId="4" applyNumberFormat="1" applyFont="1" applyFill="1" applyBorder="1" applyAlignment="1">
      <alignment horizontal="right" vertical="center"/>
    </xf>
    <xf numFmtId="166" fontId="4" fillId="2" borderId="18" xfId="1" applyNumberFormat="1" applyFont="1" applyFill="1" applyBorder="1" applyAlignment="1">
      <alignment horizontal="right"/>
    </xf>
    <xf numFmtId="165" fontId="4" fillId="2" borderId="18" xfId="1" applyNumberFormat="1" applyFont="1" applyFill="1" applyBorder="1" applyAlignment="1">
      <alignment horizontal="right"/>
    </xf>
    <xf numFmtId="166" fontId="4" fillId="3" borderId="18" xfId="1" applyNumberFormat="1" applyFont="1" applyFill="1" applyBorder="1" applyAlignment="1">
      <alignment horizontal="right"/>
    </xf>
    <xf numFmtId="165" fontId="4" fillId="3" borderId="18" xfId="1" applyNumberFormat="1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23" fillId="5" borderId="17" xfId="2" applyFont="1" applyFill="1" applyBorder="1" applyAlignment="1">
      <alignment horizontal="right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/>
    </xf>
    <xf numFmtId="0" fontId="4" fillId="4" borderId="19" xfId="2" applyFont="1" applyFill="1" applyBorder="1" applyAlignment="1">
      <alignment horizontal="center"/>
    </xf>
    <xf numFmtId="0" fontId="4" fillId="4" borderId="20" xfId="2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2" fillId="0" borderId="0" xfId="0" applyFont="1" applyBorder="1" applyAlignment="1">
      <alignment vertical="top"/>
    </xf>
    <xf numFmtId="0" fontId="23" fillId="5" borderId="15" xfId="2" applyFont="1" applyFill="1" applyBorder="1" applyAlignment="1">
      <alignment horizontal="right" vertical="top"/>
    </xf>
    <xf numFmtId="0" fontId="23" fillId="5" borderId="16" xfId="2" applyFont="1" applyFill="1" applyBorder="1" applyAlignment="1">
      <alignment horizontal="right" vertical="top"/>
    </xf>
    <xf numFmtId="0" fontId="23" fillId="5" borderId="17" xfId="2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4" borderId="7" xfId="2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166" fontId="4" fillId="2" borderId="23" xfId="1" applyNumberFormat="1" applyFont="1" applyFill="1" applyBorder="1" applyAlignment="1">
      <alignment horizontal="right"/>
    </xf>
    <xf numFmtId="165" fontId="4" fillId="2" borderId="23" xfId="1" applyNumberFormat="1" applyFont="1" applyFill="1" applyBorder="1" applyAlignment="1">
      <alignment horizontal="right"/>
    </xf>
    <xf numFmtId="166" fontId="4" fillId="3" borderId="23" xfId="1" applyNumberFormat="1" applyFont="1" applyFill="1" applyBorder="1" applyAlignment="1">
      <alignment horizontal="right"/>
    </xf>
    <xf numFmtId="165" fontId="8" fillId="3" borderId="23" xfId="4" applyNumberFormat="1" applyFont="1" applyFill="1" applyBorder="1" applyAlignment="1">
      <alignment horizontal="right" vertical="center"/>
    </xf>
    <xf numFmtId="165" fontId="4" fillId="3" borderId="23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6" fontId="6" fillId="3" borderId="22" xfId="1" applyNumberFormat="1" applyFont="1" applyFill="1" applyBorder="1" applyAlignment="1">
      <alignment horizontal="right"/>
    </xf>
    <xf numFmtId="165" fontId="6" fillId="3" borderId="22" xfId="1" applyNumberFormat="1" applyFont="1" applyFill="1" applyBorder="1" applyAlignment="1">
      <alignment horizontal="right"/>
    </xf>
    <xf numFmtId="166" fontId="8" fillId="2" borderId="23" xfId="1" applyNumberFormat="1" applyFont="1" applyFill="1" applyBorder="1" applyAlignment="1">
      <alignment horizontal="right" vertical="center"/>
    </xf>
    <xf numFmtId="166" fontId="8" fillId="3" borderId="23" xfId="1" applyNumberFormat="1" applyFont="1" applyFill="1" applyBorder="1" applyAlignment="1">
      <alignment horizontal="right" vertical="center"/>
    </xf>
    <xf numFmtId="0" fontId="4" fillId="4" borderId="24" xfId="2" applyFont="1" applyFill="1" applyBorder="1"/>
    <xf numFmtId="166" fontId="8" fillId="3" borderId="25" xfId="1" applyNumberFormat="1" applyFont="1" applyFill="1" applyBorder="1" applyAlignment="1">
      <alignment horizontal="right" vertical="center"/>
    </xf>
    <xf numFmtId="165" fontId="8" fillId="3" borderId="26" xfId="4" applyNumberFormat="1" applyFont="1" applyFill="1" applyBorder="1" applyAlignment="1">
      <alignment horizontal="right" vertical="center"/>
    </xf>
    <xf numFmtId="165" fontId="4" fillId="2" borderId="23" xfId="4" applyNumberFormat="1" applyFont="1" applyFill="1" applyBorder="1" applyAlignment="1">
      <alignment horizontal="right"/>
    </xf>
    <xf numFmtId="0" fontId="4" fillId="4" borderId="27" xfId="2" applyFont="1" applyFill="1" applyBorder="1"/>
    <xf numFmtId="0" fontId="4" fillId="4" borderId="25" xfId="2" applyFont="1" applyFill="1" applyBorder="1"/>
    <xf numFmtId="165" fontId="6" fillId="3" borderId="23" xfId="1" applyNumberFormat="1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rightToLeft="1" tabSelected="1" workbookViewId="0">
      <selection activeCell="Y23" sqref="Y23"/>
    </sheetView>
  </sheetViews>
  <sheetFormatPr defaultColWidth="9.109375" defaultRowHeight="13.8" x14ac:dyDescent="0.25"/>
  <cols>
    <col min="1" max="1" width="23.21875" style="1" customWidth="1"/>
    <col min="2" max="2" width="9.6640625" style="1" customWidth="1"/>
    <col min="3" max="3" width="9.109375" style="1" customWidth="1"/>
    <col min="4" max="4" width="10.109375" style="1" customWidth="1"/>
    <col min="5" max="5" width="9.6640625" style="1" customWidth="1"/>
    <col min="6" max="6" width="12.33203125" style="1" customWidth="1"/>
    <col min="7" max="7" width="9.6640625" style="1" customWidth="1"/>
    <col min="8" max="8" width="10.33203125" style="1" customWidth="1"/>
    <col min="9" max="9" width="9.88671875" style="1" customWidth="1"/>
    <col min="10" max="11" width="9.109375" style="1" customWidth="1"/>
    <col min="12" max="12" width="9.88671875" style="1" customWidth="1"/>
    <col min="13" max="13" width="9.109375" style="1" customWidth="1"/>
    <col min="14" max="14" width="10.21875" style="1" customWidth="1"/>
    <col min="15" max="15" width="9.6640625" style="1" customWidth="1"/>
    <col min="16" max="17" width="9.109375" style="1" customWidth="1"/>
    <col min="18" max="18" width="9.88671875" style="1" customWidth="1"/>
    <col min="19" max="19" width="9.109375" style="1" customWidth="1"/>
    <col min="20" max="20" width="9.44140625" style="1" customWidth="1"/>
    <col min="21" max="21" width="9.6640625" style="1" customWidth="1"/>
    <col min="22" max="23" width="9.109375" style="1"/>
    <col min="24" max="24" width="9.88671875" style="1" bestFit="1" customWidth="1"/>
    <col min="25" max="16384" width="9.109375" style="1"/>
  </cols>
  <sheetData>
    <row r="1" spans="1:25" ht="18" x14ac:dyDescent="0.35">
      <c r="A1" s="21" t="s">
        <v>28</v>
      </c>
    </row>
    <row r="2" spans="1:25" ht="18" x14ac:dyDescent="0.35">
      <c r="A2" s="20" t="s">
        <v>27</v>
      </c>
      <c r="B2" s="32" t="s">
        <v>32</v>
      </c>
      <c r="C2" s="33"/>
      <c r="D2" s="33"/>
      <c r="E2" s="33"/>
      <c r="F2" s="33"/>
      <c r="G2" s="34"/>
    </row>
    <row r="3" spans="1:25" s="56" customFormat="1" ht="44.25" customHeight="1" x14ac:dyDescent="0.3">
      <c r="A3" s="52" t="s">
        <v>29</v>
      </c>
      <c r="B3" s="53" t="s">
        <v>30</v>
      </c>
      <c r="C3" s="54"/>
      <c r="D3" s="54"/>
      <c r="E3" s="54"/>
      <c r="F3" s="54"/>
      <c r="G3" s="55"/>
    </row>
    <row r="4" spans="1:25" ht="15.75" customHeight="1" x14ac:dyDescent="0.35">
      <c r="A4" s="19" t="s">
        <v>26</v>
      </c>
      <c r="B4" s="47" t="s">
        <v>22</v>
      </c>
      <c r="C4" s="48" t="s">
        <v>22</v>
      </c>
      <c r="D4" s="48" t="s">
        <v>22</v>
      </c>
      <c r="E4" s="48" t="s">
        <v>22</v>
      </c>
      <c r="F4" s="48" t="s">
        <v>22</v>
      </c>
      <c r="G4" s="49" t="s">
        <v>22</v>
      </c>
      <c r="H4" s="38" t="s">
        <v>25</v>
      </c>
      <c r="I4" s="39" t="s">
        <v>25</v>
      </c>
      <c r="J4" s="39" t="s">
        <v>25</v>
      </c>
      <c r="K4" s="39" t="s">
        <v>25</v>
      </c>
      <c r="L4" s="39" t="s">
        <v>25</v>
      </c>
      <c r="M4" s="40" t="s">
        <v>25</v>
      </c>
      <c r="N4" s="38" t="s">
        <v>24</v>
      </c>
      <c r="O4" s="39" t="s">
        <v>24</v>
      </c>
      <c r="P4" s="39" t="s">
        <v>24</v>
      </c>
      <c r="Q4" s="39" t="s">
        <v>24</v>
      </c>
      <c r="R4" s="39" t="s">
        <v>24</v>
      </c>
      <c r="S4" s="40" t="s">
        <v>24</v>
      </c>
      <c r="T4" s="38" t="s">
        <v>23</v>
      </c>
      <c r="U4" s="39" t="s">
        <v>23</v>
      </c>
      <c r="V4" s="39" t="s">
        <v>23</v>
      </c>
      <c r="W4" s="39" t="s">
        <v>23</v>
      </c>
      <c r="X4" s="39" t="s">
        <v>23</v>
      </c>
      <c r="Y4" s="40" t="s">
        <v>23</v>
      </c>
    </row>
    <row r="5" spans="1:25" ht="63" customHeight="1" x14ac:dyDescent="0.35">
      <c r="A5" s="18">
        <v>2021</v>
      </c>
      <c r="B5" s="37" t="s">
        <v>21</v>
      </c>
      <c r="C5" s="35" t="s">
        <v>21</v>
      </c>
      <c r="D5" s="35" t="s">
        <v>20</v>
      </c>
      <c r="E5" s="35" t="s">
        <v>20</v>
      </c>
      <c r="F5" s="35" t="s">
        <v>19</v>
      </c>
      <c r="G5" s="36" t="s">
        <v>19</v>
      </c>
      <c r="H5" s="37" t="s">
        <v>21</v>
      </c>
      <c r="I5" s="35" t="s">
        <v>21</v>
      </c>
      <c r="J5" s="35" t="s">
        <v>20</v>
      </c>
      <c r="K5" s="35" t="s">
        <v>20</v>
      </c>
      <c r="L5" s="35" t="s">
        <v>19</v>
      </c>
      <c r="M5" s="36" t="s">
        <v>19</v>
      </c>
      <c r="N5" s="37" t="s">
        <v>21</v>
      </c>
      <c r="O5" s="35" t="s">
        <v>21</v>
      </c>
      <c r="P5" s="35" t="s">
        <v>20</v>
      </c>
      <c r="Q5" s="35" t="s">
        <v>20</v>
      </c>
      <c r="R5" s="35" t="s">
        <v>19</v>
      </c>
      <c r="S5" s="36" t="s">
        <v>19</v>
      </c>
      <c r="T5" s="37" t="s">
        <v>21</v>
      </c>
      <c r="U5" s="35" t="s">
        <v>21</v>
      </c>
      <c r="V5" s="35" t="s">
        <v>20</v>
      </c>
      <c r="W5" s="35" t="s">
        <v>20</v>
      </c>
      <c r="X5" s="35" t="s">
        <v>19</v>
      </c>
      <c r="Y5" s="36" t="s">
        <v>19</v>
      </c>
    </row>
    <row r="6" spans="1:25" ht="21" customHeight="1" x14ac:dyDescent="0.25">
      <c r="A6" s="10"/>
      <c r="B6" s="17" t="s">
        <v>18</v>
      </c>
      <c r="C6" s="16" t="s">
        <v>17</v>
      </c>
      <c r="D6" s="16" t="s">
        <v>18</v>
      </c>
      <c r="E6" s="16" t="s">
        <v>17</v>
      </c>
      <c r="F6" s="16" t="s">
        <v>18</v>
      </c>
      <c r="G6" s="15" t="s">
        <v>17</v>
      </c>
      <c r="H6" s="17" t="s">
        <v>18</v>
      </c>
      <c r="I6" s="16" t="s">
        <v>17</v>
      </c>
      <c r="J6" s="16" t="s">
        <v>18</v>
      </c>
      <c r="K6" s="16" t="s">
        <v>17</v>
      </c>
      <c r="L6" s="16" t="s">
        <v>18</v>
      </c>
      <c r="M6" s="15" t="s">
        <v>17</v>
      </c>
      <c r="N6" s="17" t="s">
        <v>18</v>
      </c>
      <c r="O6" s="16" t="s">
        <v>17</v>
      </c>
      <c r="P6" s="16" t="s">
        <v>18</v>
      </c>
      <c r="Q6" s="16" t="s">
        <v>33</v>
      </c>
      <c r="R6" s="16" t="s">
        <v>18</v>
      </c>
      <c r="S6" s="15" t="s">
        <v>17</v>
      </c>
      <c r="T6" s="17" t="s">
        <v>18</v>
      </c>
      <c r="U6" s="16" t="s">
        <v>17</v>
      </c>
      <c r="V6" s="16" t="s">
        <v>18</v>
      </c>
      <c r="W6" s="16" t="s">
        <v>17</v>
      </c>
      <c r="X6" s="16" t="s">
        <v>18</v>
      </c>
      <c r="Y6" s="15" t="s">
        <v>17</v>
      </c>
    </row>
    <row r="7" spans="1:25" x14ac:dyDescent="0.25">
      <c r="A7" s="14" t="s">
        <v>16</v>
      </c>
      <c r="B7" s="5">
        <f>'פרסום תשואה 31.12.21-מצטבר לשנה'!B8</f>
        <v>1922</v>
      </c>
      <c r="C7" s="13">
        <f t="shared" ref="C7:C18" si="0">B7/$B$19</f>
        <v>7.4890897755610975E-2</v>
      </c>
      <c r="D7" s="5">
        <f>'פרסום תשואה 31.12.21-מצטבר לשנה'!D8</f>
        <v>1922</v>
      </c>
      <c r="E7" s="13">
        <f t="shared" ref="E7:E18" si="1">D7/$D$19</f>
        <v>7.5172090112640796E-2</v>
      </c>
      <c r="F7" s="5">
        <f>'פרסום תשואה 31.12.21-מצטבר לשנה'!F8</f>
        <v>222989</v>
      </c>
      <c r="G7" s="13">
        <f t="shared" ref="G7:G18" si="2">F7/$F$19</f>
        <v>0.11095845968127974</v>
      </c>
      <c r="H7" s="24">
        <f>'פרסום תשואה 31.12.21-מצטבר לשנה'!H8-'פרסום תשואה 31.12.21-מצטבר לשנה'!B8</f>
        <v>-125</v>
      </c>
      <c r="I7" s="25">
        <f t="shared" ref="I7:I18" si="3">H7/H$19</f>
        <v>-3.2167580225945084E-3</v>
      </c>
      <c r="J7" s="24">
        <f>'פרסום תשואה 31.12.21-מצטבר לשנה'!J8-'פרסום תשואה 31.12.21-מצטבר לשנה'!D8</f>
        <v>-125</v>
      </c>
      <c r="K7" s="25">
        <f t="shared" ref="K7:K18" si="4">J7/J$19</f>
        <v>-3.227472243738704E-3</v>
      </c>
      <c r="L7" s="24">
        <f>'פרסום תשואה 31.12.21-מצטבר לשנה'!L8</f>
        <v>260129</v>
      </c>
      <c r="M7" s="25">
        <f t="shared" ref="M7:M18" si="5">L7/L$19</f>
        <v>0.1276394149359249</v>
      </c>
      <c r="N7" s="22">
        <f>'פרסום תשואה 31.12.21-מצטבר לשנה'!N8-'פרסום תשואה 31.12.21-מצטבר לשנה'!H8</f>
        <v>-528</v>
      </c>
      <c r="O7" s="23">
        <f t="shared" ref="O7:O18" si="6">N7/N$19</f>
        <v>-1.4751075599262446E-2</v>
      </c>
      <c r="P7" s="22">
        <f>'פרסום תשואה 31.12.21-מצטבר לשנה'!P8-'פרסום תשואה 31.12.21-מצטבר לשנה'!J8</f>
        <v>-528</v>
      </c>
      <c r="Q7" s="23">
        <f t="shared" ref="Q7:Q18" si="7">P7/P$19</f>
        <v>-1.5029033359899807E-2</v>
      </c>
      <c r="R7" s="22">
        <f>'פרסום תשואה 31.12.21-מצטבר לשנה'!R8</f>
        <v>195209</v>
      </c>
      <c r="S7" s="23">
        <f t="shared" ref="S7:S18" si="8">R7/R$19</f>
        <v>9.3867629663111532E-2</v>
      </c>
      <c r="T7" s="24">
        <f>'פרסום תשואה 31.12.21-מצטבר לשנה'!T8-'פרסום תשואה 31.12.21-מצטבר לשנה'!N8</f>
        <v>-807</v>
      </c>
      <c r="U7" s="25">
        <f t="shared" ref="U7:U18" si="9">T7/T$19</f>
        <v>-9.6152700496848521E-3</v>
      </c>
      <c r="V7" s="24">
        <f>'פרסום תשואה 31.12.21-מצטבר לשנה'!V8-'פרסום תשואה 31.12.21-מצטבר לשנה'!P8</f>
        <v>-807</v>
      </c>
      <c r="W7" s="25">
        <f t="shared" ref="W7:W18" si="10">V7/V$19</f>
        <v>-1.005945925732022E-2</v>
      </c>
      <c r="X7" s="24">
        <f>'פרסום תשואה 31.12.21-מצטבר לשנה'!X8</f>
        <v>187677</v>
      </c>
      <c r="Y7" s="25">
        <f t="shared" ref="Y7:Y18" si="11">X7/X$19</f>
        <v>8.9896450738659067E-2</v>
      </c>
    </row>
    <row r="8" spans="1:25" x14ac:dyDescent="0.25">
      <c r="A8" s="12" t="s">
        <v>15</v>
      </c>
      <c r="B8" s="3">
        <f>'פרסום תשואה 31.12.21-מצטבר לשנה'!B9</f>
        <v>-2743</v>
      </c>
      <c r="C8" s="13">
        <f t="shared" si="0"/>
        <v>-0.10688123441396509</v>
      </c>
      <c r="D8" s="3">
        <f>'פרסום תשואה 31.12.21-מצטבר לשנה'!D9</f>
        <v>-2743</v>
      </c>
      <c r="E8" s="13">
        <f t="shared" si="1"/>
        <v>-0.10728254067584481</v>
      </c>
      <c r="F8" s="3">
        <f>'פרסום תשואה 31.12.21-מצטבר לשנה'!F9</f>
        <v>474870</v>
      </c>
      <c r="G8" s="13">
        <f t="shared" si="2"/>
        <v>0.23629346626447631</v>
      </c>
      <c r="H8" s="24">
        <f>'פרסום תשואה 31.12.21-מצטבר לשנה'!H9-'פרסום תשואה 31.12.21-מצטבר לשנה'!B9</f>
        <v>1654</v>
      </c>
      <c r="I8" s="25">
        <f t="shared" si="3"/>
        <v>4.2564142154970536E-2</v>
      </c>
      <c r="J8" s="24">
        <f>'פרסום תשואה 31.12.21-מצטבר לשנה'!J9-'פרסום תשואה 31.12.21-מצטבר לשנה'!D9</f>
        <v>1654</v>
      </c>
      <c r="K8" s="25">
        <f t="shared" si="4"/>
        <v>4.270591272915053E-2</v>
      </c>
      <c r="L8" s="24">
        <f>'פרסום תשואה 31.12.21-מצטבר לשנה'!L9</f>
        <v>405450</v>
      </c>
      <c r="M8" s="25">
        <f t="shared" si="5"/>
        <v>0.19894514177877418</v>
      </c>
      <c r="N8" s="22">
        <f>'פרסום תשואה 31.12.21-מצטבר לשנה'!N9-'פרסום תשואה 31.12.21-מצטבר לשנה'!H9</f>
        <v>3798</v>
      </c>
      <c r="O8" s="23">
        <f t="shared" si="6"/>
        <v>0.10610716879924009</v>
      </c>
      <c r="P8" s="22">
        <f>'פרסום תשואה 31.12.21-מצטבר לשנה'!P9-'פרסום תשואה 31.12.21-מצטבר לשנה'!J9</f>
        <v>3798</v>
      </c>
      <c r="Q8" s="23">
        <f t="shared" si="7"/>
        <v>0.10810656950927928</v>
      </c>
      <c r="R8" s="22">
        <f>'פרסום תשואה 31.12.21-מצטבר לשנה'!R9</f>
        <v>420643</v>
      </c>
      <c r="S8" s="23">
        <f t="shared" si="8"/>
        <v>0.20226916455890981</v>
      </c>
      <c r="T8" s="24">
        <f>'פרסום תשואה 31.12.21-מצטבר לשנה'!T9-'פרסום תשואה 31.12.21-מצטבר לשנה'!N9</f>
        <v>2602</v>
      </c>
      <c r="U8" s="25">
        <f t="shared" si="9"/>
        <v>3.100239488138784E-2</v>
      </c>
      <c r="V8" s="24">
        <f>'פרסום תשואה 31.12.21-מצטבר לשנה'!V9-'פרסום תשואה 31.12.21-מצטבר לשנה'!P9</f>
        <v>2602</v>
      </c>
      <c r="W8" s="25">
        <f t="shared" si="10"/>
        <v>3.2434588584321203E-2</v>
      </c>
      <c r="X8" s="24">
        <f>'פרסום תשואה 31.12.21-מצטבר לשנה'!X9</f>
        <v>390802</v>
      </c>
      <c r="Y8" s="25">
        <f t="shared" si="11"/>
        <v>0.18719242497252961</v>
      </c>
    </row>
    <row r="9" spans="1:25" x14ac:dyDescent="0.25">
      <c r="A9" s="12" t="s">
        <v>14</v>
      </c>
      <c r="B9" s="3">
        <f>'פרסום תשואה 31.12.21-מצטבר לשנה'!B10</f>
        <v>0</v>
      </c>
      <c r="C9" s="13">
        <f t="shared" si="0"/>
        <v>0</v>
      </c>
      <c r="D9" s="3">
        <f>'פרסום תשואה 31.12.21-מצטבר לשנה'!D10</f>
        <v>0</v>
      </c>
      <c r="E9" s="13">
        <f t="shared" si="1"/>
        <v>0</v>
      </c>
      <c r="F9" s="3">
        <f>'פרסום תשואה 31.12.21-מצטבר לשנה'!F10</f>
        <v>0</v>
      </c>
      <c r="G9" s="13">
        <f t="shared" si="2"/>
        <v>0</v>
      </c>
      <c r="H9" s="24">
        <f>'פרסום תשואה 31.12.21-מצטבר לשנה'!H10-'פרסום תשואה 31.12.21-מצטבר לשנה'!B10</f>
        <v>0</v>
      </c>
      <c r="I9" s="25">
        <f t="shared" si="3"/>
        <v>0</v>
      </c>
      <c r="J9" s="24">
        <f>'פרסום תשואה 31.12.21-מצטבר לשנה'!J10-'פרסום תשואה 31.12.21-מצטבר לשנה'!D10</f>
        <v>0</v>
      </c>
      <c r="K9" s="25">
        <f t="shared" si="4"/>
        <v>0</v>
      </c>
      <c r="L9" s="24">
        <f>'פרסום תשואה 31.12.21-מצטבר לשנה'!L10</f>
        <v>0</v>
      </c>
      <c r="M9" s="25">
        <f t="shared" si="5"/>
        <v>0</v>
      </c>
      <c r="N9" s="22">
        <f>'פרסום תשואה 31.12.21-מצטבר לשנה'!N10-'פרסום תשואה 31.12.21-מצטבר לשנה'!H10</f>
        <v>0</v>
      </c>
      <c r="O9" s="23">
        <f t="shared" si="6"/>
        <v>0</v>
      </c>
      <c r="P9" s="22">
        <f>'פרסום תשואה 31.12.21-מצטבר לשנה'!P10-'פרסום תשואה 31.12.21-מצטבר לשנה'!J10</f>
        <v>0</v>
      </c>
      <c r="Q9" s="23">
        <f t="shared" si="7"/>
        <v>0</v>
      </c>
      <c r="R9" s="22">
        <f>'פרסום תשואה 31.12.21-מצטבר לשנה'!R10</f>
        <v>0</v>
      </c>
      <c r="S9" s="23">
        <f t="shared" si="8"/>
        <v>0</v>
      </c>
      <c r="T9" s="24">
        <f>'פרסום תשואה 31.12.21-מצטבר לשנה'!T10-'פרסום תשואה 31.12.21-מצטבר לשנה'!N10</f>
        <v>0</v>
      </c>
      <c r="U9" s="25">
        <f t="shared" si="9"/>
        <v>0</v>
      </c>
      <c r="V9" s="24">
        <f>'פרסום תשואה 31.12.21-מצטבר לשנה'!V10-'פרסום תשואה 31.12.21-מצטבר לשנה'!P10</f>
        <v>0</v>
      </c>
      <c r="W9" s="25">
        <f t="shared" si="10"/>
        <v>0</v>
      </c>
      <c r="X9" s="24">
        <f>'פרסום תשואה 31.12.21-מצטבר לשנה'!X10</f>
        <v>0</v>
      </c>
      <c r="Y9" s="25">
        <f t="shared" si="11"/>
        <v>0</v>
      </c>
    </row>
    <row r="10" spans="1:25" x14ac:dyDescent="0.25">
      <c r="A10" s="12" t="s">
        <v>13</v>
      </c>
      <c r="B10" s="3">
        <f>'פרסום תשואה 31.12.21-מצטבר לשנה'!B11</f>
        <v>5999</v>
      </c>
      <c r="C10" s="13">
        <f t="shared" si="0"/>
        <v>0.23375155860349128</v>
      </c>
      <c r="D10" s="3">
        <f>'פרסום תשואה 31.12.21-מצטבר לשנה'!D11</f>
        <v>5999</v>
      </c>
      <c r="E10" s="13">
        <f t="shared" si="1"/>
        <v>0.23462922403003755</v>
      </c>
      <c r="F10" s="3">
        <f>'פרסום תשואה 31.12.21-מצטבר לשנה'!F11</f>
        <v>433868</v>
      </c>
      <c r="G10" s="13">
        <f t="shared" si="2"/>
        <v>0.2158910304319831</v>
      </c>
      <c r="H10" s="24">
        <f>'פרסום תשואה 31.12.21-מצטבר לשנה'!H11-'פרסום תשואה 31.12.21-מצטבר לשנה'!B11</f>
        <v>6846</v>
      </c>
      <c r="I10" s="25">
        <f t="shared" si="3"/>
        <v>0.17617540338145604</v>
      </c>
      <c r="J10" s="24">
        <f>'פרסום תשואה 31.12.21-מצטבר לשנה'!J11-'פרסום תשואה 31.12.21-מצטבר לשנה'!D11</f>
        <v>6846</v>
      </c>
      <c r="K10" s="25">
        <f t="shared" si="4"/>
        <v>0.17676219984508132</v>
      </c>
      <c r="L10" s="24">
        <f>'פרסום תשואה 31.12.21-מצטבר לשנה'!L11</f>
        <v>476740</v>
      </c>
      <c r="M10" s="25">
        <f t="shared" si="5"/>
        <v>0.23392553185747392</v>
      </c>
      <c r="N10" s="22">
        <f>'פרסום תשואה 31.12.21-מצטבר לשנה'!N11-'פרסום תשואה 31.12.21-מצטבר לשנה'!H11</f>
        <v>7049</v>
      </c>
      <c r="O10" s="23">
        <f t="shared" si="6"/>
        <v>0.19693244677878974</v>
      </c>
      <c r="P10" s="22">
        <f>'פרסום תשואה 31.12.21-מצטבר לשנה'!P11-'פרסום תשואה 31.12.21-מצטבר לשנה'!J11</f>
        <v>7049</v>
      </c>
      <c r="Q10" s="23">
        <f t="shared" si="7"/>
        <v>0.20064328817032903</v>
      </c>
      <c r="R10" s="22">
        <f>'פרסום תשואה 31.12.21-מצטבר לשנה'!R11</f>
        <v>443955</v>
      </c>
      <c r="S10" s="23">
        <f t="shared" si="8"/>
        <v>0.21347890479991538</v>
      </c>
      <c r="T10" s="24">
        <f>'פרסום תשואה 31.12.21-מצטבר לשנה'!T11-'פרסום תשואה 31.12.21-מצטבר לשנה'!N11</f>
        <v>4269</v>
      </c>
      <c r="U10" s="25">
        <f t="shared" si="9"/>
        <v>5.0864421117849612E-2</v>
      </c>
      <c r="V10" s="24">
        <f>'פרסום תשואה 31.12.21-מצטבר לשנה'!V11-'פרסום תשואה 31.12.21-מצטבר לשנה'!P11</f>
        <v>4269</v>
      </c>
      <c r="W10" s="25">
        <f t="shared" si="10"/>
        <v>5.3214165513630757E-2</v>
      </c>
      <c r="X10" s="24">
        <f>'פרסום תשואה 31.12.21-מצטבר לשנה'!X11</f>
        <v>451563</v>
      </c>
      <c r="Y10" s="25">
        <f t="shared" si="11"/>
        <v>0.21629667452538726</v>
      </c>
    </row>
    <row r="11" spans="1:25" x14ac:dyDescent="0.25">
      <c r="A11" s="12" t="s">
        <v>12</v>
      </c>
      <c r="B11" s="3">
        <f>'פרסום תשואה 31.12.21-מצטבר לשנה'!B12</f>
        <v>894</v>
      </c>
      <c r="C11" s="13">
        <f t="shared" si="0"/>
        <v>3.4834788029925186E-2</v>
      </c>
      <c r="D11" s="3">
        <f>'פרסום תשואה 31.12.21-מצטבר לשנה'!D12</f>
        <v>894</v>
      </c>
      <c r="E11" s="13">
        <f t="shared" si="1"/>
        <v>3.4965581977471842E-2</v>
      </c>
      <c r="F11" s="3">
        <f>'פרסום תשואה 31.12.21-מצטבר לשנה'!F12</f>
        <v>15746</v>
      </c>
      <c r="G11" s="13">
        <f t="shared" si="2"/>
        <v>7.8351483980888328E-3</v>
      </c>
      <c r="H11" s="24">
        <f>'פרסום תשואה 31.12.21-מצטבר לשנה'!H12-'פרסום תשואה 31.12.21-מצטבר לשנה'!B12</f>
        <v>346</v>
      </c>
      <c r="I11" s="25">
        <f t="shared" si="3"/>
        <v>8.9039862065415989E-3</v>
      </c>
      <c r="J11" s="24">
        <f>'פרסום תשואה 31.12.21-מצטבר לשנה'!J12-'פרסום תשואה 31.12.21-מצטבר לשנה'!D12</f>
        <v>346</v>
      </c>
      <c r="K11" s="25">
        <f t="shared" si="4"/>
        <v>8.9336431706687324E-3</v>
      </c>
      <c r="L11" s="24">
        <f>'פרסום תשואה 31.12.21-מצטבר לשנה'!L12</f>
        <v>14062</v>
      </c>
      <c r="M11" s="25">
        <f t="shared" si="5"/>
        <v>6.8999052501988473E-3</v>
      </c>
      <c r="N11" s="22">
        <f>'פרסום תשואה 31.12.21-מצטבר לשנה'!N12-'פרסום תשואה 31.12.21-מצטבר לשנה'!H12</f>
        <v>61</v>
      </c>
      <c r="O11" s="23">
        <f t="shared" si="6"/>
        <v>1.7041962340056992E-3</v>
      </c>
      <c r="P11" s="22">
        <f>'פרסום תשואה 31.12.21-מצטבר לשנה'!P12-'פרסום תשואה 31.12.21-מצטבר לשנה'!J12</f>
        <v>61</v>
      </c>
      <c r="Q11" s="23">
        <f t="shared" si="7"/>
        <v>1.7363087783217579E-3</v>
      </c>
      <c r="R11" s="22">
        <f>'פרסום תשואה 31.12.21-מצטבר לשנה'!R12</f>
        <v>13466</v>
      </c>
      <c r="S11" s="23">
        <f t="shared" si="8"/>
        <v>6.4752214346851826E-3</v>
      </c>
      <c r="T11" s="24">
        <f>'פרסום תשואה 31.12.21-מצטבר לשנה'!T12-'פרסום תשואה 31.12.21-מצטבר לשנה'!N12</f>
        <v>-187</v>
      </c>
      <c r="U11" s="25">
        <f t="shared" si="9"/>
        <v>-2.2280737289852139E-3</v>
      </c>
      <c r="V11" s="24">
        <f>'פרסום תשואה 31.12.21-מצטבר לשנה'!V12-'פרסום תשואה 31.12.21-מצטבר לשנה'!P12</f>
        <v>-187</v>
      </c>
      <c r="W11" s="25">
        <f t="shared" si="10"/>
        <v>-2.331002331002331E-3</v>
      </c>
      <c r="X11" s="24">
        <f>'פרסום תשואה 31.12.21-מצטבר לשנה'!X12</f>
        <v>13872</v>
      </c>
      <c r="Y11" s="25">
        <f t="shared" si="11"/>
        <v>6.6446264840480107E-3</v>
      </c>
    </row>
    <row r="12" spans="1:25" x14ac:dyDescent="0.25">
      <c r="A12" s="12" t="s">
        <v>11</v>
      </c>
      <c r="B12" s="3">
        <f>'פרסום תשואה 31.12.21-מצטבר לשנה'!B13</f>
        <v>6111</v>
      </c>
      <c r="C12" s="13">
        <f t="shared" si="0"/>
        <v>0.23811564837905236</v>
      </c>
      <c r="D12" s="3">
        <f>'פרסום תשואה 31.12.21-מצטבר לשנה'!D13</f>
        <v>6111</v>
      </c>
      <c r="E12" s="13">
        <f t="shared" si="1"/>
        <v>0.23900969962453067</v>
      </c>
      <c r="F12" s="3">
        <f>'פרסום תשואה 31.12.21-מצטבר לשנה'!F13</f>
        <v>119862</v>
      </c>
      <c r="G12" s="13">
        <f t="shared" si="2"/>
        <v>5.964286531765043E-2</v>
      </c>
      <c r="H12" s="24">
        <f>'פרסום תשואה 31.12.21-מצטבר לשנה'!H13-'פרסום תשואה 31.12.21-מצטבר לשנה'!B13</f>
        <v>12798</v>
      </c>
      <c r="I12" s="25">
        <f t="shared" si="3"/>
        <v>0.32934455338531615</v>
      </c>
      <c r="J12" s="24">
        <f>'פרסום תשואה 31.12.21-מצטבר לשנה'!J13-'פרסום תשואה 31.12.21-מצטבר לשנה'!D13</f>
        <v>12798</v>
      </c>
      <c r="K12" s="25">
        <f t="shared" si="4"/>
        <v>0.33044151820294343</v>
      </c>
      <c r="L12" s="24">
        <f>'פרסום תשואה 31.12.21-מצטבר לשנה'!L13</f>
        <v>148072</v>
      </c>
      <c r="M12" s="25">
        <f t="shared" si="5"/>
        <v>7.2655580302051173E-2</v>
      </c>
      <c r="N12" s="22">
        <f>'פרסום תשואה 31.12.21-מצטבר לשנה'!N13-'פרסום תשואה 31.12.21-מצטבר לשנה'!H13</f>
        <v>7061</v>
      </c>
      <c r="O12" s="23">
        <f t="shared" si="6"/>
        <v>0.1972676984969548</v>
      </c>
      <c r="P12" s="22">
        <f>'פרסום תשואה 31.12.21-מצטבר לשנה'!P13-'פרסום תשואה 31.12.21-מצטבר לשנה'!J13</f>
        <v>7061</v>
      </c>
      <c r="Q12" s="23">
        <f t="shared" si="7"/>
        <v>0.20098485711032676</v>
      </c>
      <c r="R12" s="22">
        <f>'פרסום תשואה 31.12.21-מצטבר לשנה'!R13</f>
        <v>142710</v>
      </c>
      <c r="S12" s="23">
        <f t="shared" si="8"/>
        <v>6.8623113838105043E-2</v>
      </c>
      <c r="T12" s="24">
        <f>'פרסום תשואה 31.12.21-מצטבר לשנה'!T13-'פרסום תשואה 31.12.21-מצטבר לשנה'!N13</f>
        <v>17218</v>
      </c>
      <c r="U12" s="25">
        <f t="shared" si="9"/>
        <v>0.20514959072549416</v>
      </c>
      <c r="V12" s="24">
        <f>'פרסום תשואה 31.12.21-מצטבר לשנה'!V13-'פרסום תשואה 31.12.21-מצטבר לשנה'!P13</f>
        <v>17218</v>
      </c>
      <c r="W12" s="25">
        <f t="shared" si="10"/>
        <v>0.21462672799571195</v>
      </c>
      <c r="X12" s="24">
        <f>'פרסום תשואה 31.12.21-מצטבר לשנה'!X13</f>
        <v>130794</v>
      </c>
      <c r="Y12" s="25">
        <f t="shared" si="11"/>
        <v>6.2649745988651639E-2</v>
      </c>
    </row>
    <row r="13" spans="1:25" x14ac:dyDescent="0.25">
      <c r="A13" s="12" t="s">
        <v>10</v>
      </c>
      <c r="B13" s="3">
        <f>'פרסום תשואה 31.12.21-מצטבר לשנה'!B14</f>
        <v>7194</v>
      </c>
      <c r="C13" s="13">
        <f t="shared" si="0"/>
        <v>0.28031483790523692</v>
      </c>
      <c r="D13" s="3">
        <f>'פרסום תשואה 31.12.21-מצטבר לשנה'!D14</f>
        <v>7194</v>
      </c>
      <c r="E13" s="13">
        <f t="shared" si="1"/>
        <v>0.28136733416770965</v>
      </c>
      <c r="F13" s="3">
        <f>'פרסום תשואה 31.12.21-מצטבר לשנה'!F14</f>
        <v>128810</v>
      </c>
      <c r="G13" s="13">
        <f t="shared" si="2"/>
        <v>6.4095355338360374E-2</v>
      </c>
      <c r="H13" s="24">
        <f>'פרסום תשואה 31.12.21-מצטבר לשנה'!H14-'פרסום תשואה 31.12.21-מצטבר לשנה'!B14</f>
        <v>6021</v>
      </c>
      <c r="I13" s="25">
        <f t="shared" si="3"/>
        <v>0.15494480043233227</v>
      </c>
      <c r="J13" s="24">
        <f>'פרסום תשואה 31.12.21-מצטבר לשנה'!J14-'פרסום תשואה 31.12.21-מצטבר לשנה'!D14</f>
        <v>6021</v>
      </c>
      <c r="K13" s="25">
        <f t="shared" si="4"/>
        <v>0.1554608830364059</v>
      </c>
      <c r="L13" s="24">
        <f>'פרסום תשואה 31.12.21-מצטבר לשנה'!L14</f>
        <v>131759</v>
      </c>
      <c r="M13" s="25">
        <f t="shared" si="5"/>
        <v>6.465116028025529E-2</v>
      </c>
      <c r="N13" s="22">
        <f>'פרסום תשואה 31.12.21-מצטבר לשנה'!N14-'פרסום תשואה 31.12.21-מצטבר לשנה'!H14</f>
        <v>-1290</v>
      </c>
      <c r="O13" s="23">
        <f t="shared" si="6"/>
        <v>-3.6039559702743473E-2</v>
      </c>
      <c r="P13" s="22">
        <f>'פרסום תשואה 31.12.21-מצטבר לשנה'!P14-'פרסום תשואה 31.12.21-מצטבר לשנה'!J14</f>
        <v>-1290</v>
      </c>
      <c r="Q13" s="23">
        <f t="shared" si="7"/>
        <v>-3.6718661049755207E-2</v>
      </c>
      <c r="R13" s="22">
        <f>'פרסום תשואה 31.12.21-מצטבר לשנה'!R14</f>
        <v>116208</v>
      </c>
      <c r="S13" s="23">
        <f t="shared" si="8"/>
        <v>5.5879439512987947E-2</v>
      </c>
      <c r="T13" s="24">
        <f>'פרסום תשואה 31.12.21-מצטבר לשנה'!T14-'פרסום תשואה 31.12.21-מצטבר לשנה'!N14</f>
        <v>4957</v>
      </c>
      <c r="U13" s="25">
        <f t="shared" si="9"/>
        <v>5.9061826067271145E-2</v>
      </c>
      <c r="V13" s="24">
        <f>'פרסום תשואה 31.12.21-מצטבר לשנה'!V14-'פרסום תשואה 31.12.21-מצטבר לשנה'!P14</f>
        <v>4957</v>
      </c>
      <c r="W13" s="25">
        <f t="shared" si="10"/>
        <v>6.1790259651222215E-2</v>
      </c>
      <c r="X13" s="24">
        <f>'פרסום תשואה 31.12.21-מצטבר לשנה'!X14</f>
        <v>84511</v>
      </c>
      <c r="Y13" s="25">
        <f t="shared" si="11"/>
        <v>4.0480394232510195E-2</v>
      </c>
    </row>
    <row r="14" spans="1:25" x14ac:dyDescent="0.25">
      <c r="A14" s="12" t="s">
        <v>9</v>
      </c>
      <c r="B14" s="3">
        <f>'פרסום תשואה 31.12.21-מצטבר לשנה'!B15</f>
        <v>-596</v>
      </c>
      <c r="C14" s="13">
        <f t="shared" si="0"/>
        <v>-2.3223192019950125E-2</v>
      </c>
      <c r="D14" s="3">
        <f>'פרסום תשואה 31.12.21-מצטבר לשנה'!D15</f>
        <v>-596</v>
      </c>
      <c r="E14" s="13">
        <f t="shared" si="1"/>
        <v>-2.3310387984981227E-2</v>
      </c>
      <c r="F14" s="3">
        <f>'פרסום תשואה 31.12.21-מצטבר לשנה'!F15</f>
        <v>21714</v>
      </c>
      <c r="G14" s="13">
        <f t="shared" si="2"/>
        <v>1.0804802001530606E-2</v>
      </c>
      <c r="H14" s="24">
        <f>'פרסום תשואה 31.12.21-מצטבר לשנה'!H15-'פרסום תשואה 31.12.21-מצטבר לשנה'!B15</f>
        <v>-135</v>
      </c>
      <c r="I14" s="25">
        <f t="shared" si="3"/>
        <v>-3.4740986644020691E-3</v>
      </c>
      <c r="J14" s="24">
        <f>'פרסום תשואה 31.12.21-מצטבר לשנה'!J15-'פרסום תשואה 31.12.21-מצטבר לשנה'!D15</f>
        <v>-135</v>
      </c>
      <c r="K14" s="25">
        <f t="shared" si="4"/>
        <v>-3.4856700232378003E-3</v>
      </c>
      <c r="L14" s="24">
        <f>'פרסום תשואה 31.12.21-מצטבר לשנה'!L15</f>
        <v>21579</v>
      </c>
      <c r="M14" s="25">
        <f t="shared" si="5"/>
        <v>1.0588327079650186E-2</v>
      </c>
      <c r="N14" s="22">
        <f>'פרסום תשואה 31.12.21-מצטבר לשנה'!N15-'פרסום תשואה 31.12.21-מצטבר לשנה'!H15</f>
        <v>367</v>
      </c>
      <c r="O14" s="23">
        <f t="shared" si="6"/>
        <v>1.0253115047214618E-2</v>
      </c>
      <c r="P14" s="22">
        <f>'פרסום תשואה 31.12.21-מצטבר לשנה'!P15-'פרסום תשואה 31.12.21-מצטבר לשנה'!J15</f>
        <v>367</v>
      </c>
      <c r="Q14" s="23">
        <f t="shared" si="7"/>
        <v>1.0446316748263691E-2</v>
      </c>
      <c r="R14" s="22">
        <f>'פרסום תשואה 31.12.21-מצטבר לשנה'!R15</f>
        <v>12904</v>
      </c>
      <c r="S14" s="23">
        <f t="shared" si="8"/>
        <v>6.2049797559169464E-3</v>
      </c>
      <c r="T14" s="24">
        <f>'פרסום תשואה 31.12.21-מצטבר לשנה'!T15-'פרסום תשואה 31.12.21-מצטבר לשנה'!N15</f>
        <v>1694</v>
      </c>
      <c r="U14" s="25">
        <f t="shared" si="9"/>
        <v>2.0183726721395467E-2</v>
      </c>
      <c r="V14" s="24">
        <f>'פרסום תשואה 31.12.21-מצטבר לשנה'!V15-'פרסום תשואה 31.12.21-מצטבר לשנה'!P15</f>
        <v>1694</v>
      </c>
      <c r="W14" s="25">
        <f t="shared" si="10"/>
        <v>2.1116138763197588E-2</v>
      </c>
      <c r="X14" s="24">
        <f>'פרסום תשואה 31.12.21-מצטבר לשנה'!X15</f>
        <v>12409</v>
      </c>
      <c r="Y14" s="25">
        <f t="shared" si="11"/>
        <v>5.9438559717814136E-3</v>
      </c>
    </row>
    <row r="15" spans="1:25" x14ac:dyDescent="0.25">
      <c r="A15" s="12" t="s">
        <v>8</v>
      </c>
      <c r="B15" s="3">
        <f>'פרסום תשואה 31.12.21-מצטבר לשנה'!B16</f>
        <v>0</v>
      </c>
      <c r="C15" s="13">
        <f t="shared" si="0"/>
        <v>0</v>
      </c>
      <c r="D15" s="3">
        <f>'פרסום תשואה 31.12.21-מצטבר לשנה'!D16</f>
        <v>0</v>
      </c>
      <c r="E15" s="13">
        <f t="shared" si="1"/>
        <v>0</v>
      </c>
      <c r="F15" s="3">
        <f>'פרסום תשואה 31.12.21-מצטבר לשנה'!F16</f>
        <v>168862</v>
      </c>
      <c r="G15" s="13">
        <f t="shared" si="2"/>
        <v>8.4025074863335228E-2</v>
      </c>
      <c r="H15" s="24">
        <f>'פרסום תשואה 31.12.21-מצטבר לשנה'!H16-'פרסום תשואה 31.12.21-מצטבר לשנה'!B16</f>
        <v>0</v>
      </c>
      <c r="I15" s="25">
        <f t="shared" si="3"/>
        <v>0</v>
      </c>
      <c r="J15" s="24">
        <f>'פרסום תשואה 31.12.21-מצטבר לשנה'!J16-'פרסום תשואה 31.12.21-מצטבר לשנה'!D16</f>
        <v>0</v>
      </c>
      <c r="K15" s="25">
        <f t="shared" si="4"/>
        <v>0</v>
      </c>
      <c r="L15" s="24">
        <f>'פרסום תשואה 31.12.21-מצטבר לשנה'!L16</f>
        <v>146042</v>
      </c>
      <c r="M15" s="25">
        <f t="shared" si="5"/>
        <v>7.1659505230375481E-2</v>
      </c>
      <c r="N15" s="22">
        <f>'פרסום תשואה 31.12.21-מצטבר לשנה'!N16-'פרסום תשואה 31.12.21-מצטבר לשנה'!H16</f>
        <v>0</v>
      </c>
      <c r="O15" s="23">
        <f t="shared" si="6"/>
        <v>0</v>
      </c>
      <c r="P15" s="22">
        <f>'פרסום תשואה 31.12.21-מצטבר לשנה'!P16-'פרסום תשואה 31.12.21-מצטבר לשנה'!J16</f>
        <v>0</v>
      </c>
      <c r="Q15" s="23">
        <f t="shared" si="7"/>
        <v>0</v>
      </c>
      <c r="R15" s="22">
        <f>'פרסום תשואה 31.12.21-מצטבר לשנה'!R16</f>
        <v>137181</v>
      </c>
      <c r="S15" s="23">
        <f t="shared" si="8"/>
        <v>6.5964455044671619E-2</v>
      </c>
      <c r="T15" s="24">
        <f>'פרסום תשואה 31.12.21-מצטבר לשנה'!T16-'פרסום תשואה 31.12.21-מצטבר לשנה'!N16</f>
        <v>0</v>
      </c>
      <c r="U15" s="25">
        <f t="shared" si="9"/>
        <v>0</v>
      </c>
      <c r="V15" s="24">
        <f>'פרסום תשואה 31.12.21-מצטבר לשנה'!V16-'פרסום תשואה 31.12.21-מצטבר לשנה'!P16</f>
        <v>0</v>
      </c>
      <c r="W15" s="25">
        <f t="shared" si="10"/>
        <v>0</v>
      </c>
      <c r="X15" s="24">
        <f>'פרסום תשואה 31.12.21-מצטבר לשנה'!X16</f>
        <v>97924</v>
      </c>
      <c r="Y15" s="25">
        <f t="shared" si="11"/>
        <v>4.6905161752012502E-2</v>
      </c>
    </row>
    <row r="16" spans="1:25" x14ac:dyDescent="0.25">
      <c r="A16" s="12" t="s">
        <v>7</v>
      </c>
      <c r="B16" s="3">
        <f>'פרסום תשואה 31.12.21-מצטבר לשנה'!B17</f>
        <v>0</v>
      </c>
      <c r="C16" s="13">
        <f t="shared" si="0"/>
        <v>0</v>
      </c>
      <c r="D16" s="3">
        <f>'פרסום תשואה 31.12.21-מצטבר לשנה'!D17</f>
        <v>0</v>
      </c>
      <c r="E16" s="13">
        <f t="shared" si="1"/>
        <v>0</v>
      </c>
      <c r="F16" s="3">
        <f>'פרסום תשואה 31.12.21-מצטבר לשנה'!F17</f>
        <v>0</v>
      </c>
      <c r="G16" s="13">
        <f t="shared" si="2"/>
        <v>0</v>
      </c>
      <c r="H16" s="24">
        <f>'פרסום תשואה 31.12.21-מצטבר לשנה'!H17-'פרסום תשואה 31.12.21-מצטבר לשנה'!B17</f>
        <v>0</v>
      </c>
      <c r="I16" s="25">
        <f t="shared" si="3"/>
        <v>0</v>
      </c>
      <c r="J16" s="24">
        <f>'פרסום תשואה 31.12.21-מצטבר לשנה'!J17-'פרסום תשואה 31.12.21-מצטבר לשנה'!D17</f>
        <v>0</v>
      </c>
      <c r="K16" s="25">
        <f t="shared" si="4"/>
        <v>0</v>
      </c>
      <c r="L16" s="24">
        <f>'פרסום תשואה 31.12.21-מצטבר לשנה'!L17</f>
        <v>0</v>
      </c>
      <c r="M16" s="25">
        <f t="shared" si="5"/>
        <v>0</v>
      </c>
      <c r="N16" s="22">
        <f>'פרסום תשואה 31.12.21-מצטבר לשנה'!N17-'פרסום תשואה 31.12.21-מצטבר לשנה'!H17</f>
        <v>0</v>
      </c>
      <c r="O16" s="23">
        <f t="shared" si="6"/>
        <v>0</v>
      </c>
      <c r="P16" s="22">
        <f>'פרסום תשואה 31.12.21-מצטבר לשנה'!P17-'פרסום תשואה 31.12.21-מצטבר לשנה'!J17</f>
        <v>0</v>
      </c>
      <c r="Q16" s="23">
        <f t="shared" si="7"/>
        <v>0</v>
      </c>
      <c r="R16" s="22">
        <f>'פרסום תשואה 31.12.21-מצטבר לשנה'!R17</f>
        <v>0</v>
      </c>
      <c r="S16" s="23">
        <f t="shared" si="8"/>
        <v>0</v>
      </c>
      <c r="T16" s="24">
        <f>'פרסום תשואה 31.12.21-מצטבר לשנה'!T17-'פרסום תשואה 31.12.21-מצטבר לשנה'!N17</f>
        <v>0</v>
      </c>
      <c r="U16" s="25">
        <f t="shared" si="9"/>
        <v>0</v>
      </c>
      <c r="V16" s="24">
        <f>'פרסום תשואה 31.12.21-מצטבר לשנה'!V17-'פרסום תשואה 31.12.21-מצטבר לשנה'!P17</f>
        <v>0</v>
      </c>
      <c r="W16" s="25">
        <f t="shared" si="10"/>
        <v>0</v>
      </c>
      <c r="X16" s="24">
        <f>'פרסום תשואה 31.12.21-מצטבר לשנה'!X17</f>
        <v>0</v>
      </c>
      <c r="Y16" s="25">
        <f t="shared" si="11"/>
        <v>0</v>
      </c>
    </row>
    <row r="17" spans="1:25" x14ac:dyDescent="0.25">
      <c r="A17" s="12" t="s">
        <v>6</v>
      </c>
      <c r="B17" s="3">
        <f>'פרסום תשואה 31.12.21-מצטבר לשנה'!B18</f>
        <v>-1360</v>
      </c>
      <c r="C17" s="13">
        <f t="shared" si="0"/>
        <v>-5.2992518703241898E-2</v>
      </c>
      <c r="D17" s="3">
        <f>'פרסום תשואה 31.12.21-מצטבר לשנה'!D18</f>
        <v>-1360</v>
      </c>
      <c r="E17" s="13">
        <f t="shared" si="1"/>
        <v>-5.3191489361702128E-2</v>
      </c>
      <c r="F17" s="3">
        <f>'פרסום תשואה 31.12.21-מצטבר לשנה'!F18</f>
        <v>11</v>
      </c>
      <c r="G17" s="13">
        <f t="shared" si="2"/>
        <v>5.4735572449496483E-6</v>
      </c>
      <c r="H17" s="24">
        <f>'פרסום תשואה 31.12.21-מצטבר לשנה'!H18-'פרסום תשואה 31.12.21-מצטבר לשנה'!B18</f>
        <v>2221</v>
      </c>
      <c r="I17" s="25">
        <f t="shared" si="3"/>
        <v>5.7155356545459224E-2</v>
      </c>
      <c r="J17" s="24">
        <f>'פרסום תשואה 31.12.21-מצטבר לשנה'!J18-'פרסום תשואה 31.12.21-מצטבר לשנה'!D18</f>
        <v>2221</v>
      </c>
      <c r="K17" s="25">
        <f t="shared" si="4"/>
        <v>5.7345726826749287E-2</v>
      </c>
      <c r="L17" s="24">
        <f>'פרסום תשואה 31.12.21-מצטבר לשנה'!L18</f>
        <v>2</v>
      </c>
      <c r="M17" s="25">
        <f t="shared" si="5"/>
        <v>9.8135475041940647E-7</v>
      </c>
      <c r="N17" s="22">
        <f>'פרסום תשואה 31.12.21-מצטבר לשנה'!N18-'פרסום תשואה 31.12.21-מצטבר לשנה'!H18</f>
        <v>1160</v>
      </c>
      <c r="O17" s="23">
        <f t="shared" si="6"/>
        <v>3.240766608928871E-2</v>
      </c>
      <c r="P17" s="22">
        <f>'פרסום תשואה 31.12.21-מצטבר לשנה'!P18-'פרסום תשואה 31.12.21-מצטבר לשנה'!J18</f>
        <v>1160</v>
      </c>
      <c r="Q17" s="23">
        <f t="shared" si="7"/>
        <v>3.3018330866446545E-2</v>
      </c>
      <c r="R17" s="22">
        <f>'פרסום תשואה 31.12.21-מצטבר לשנה'!R18</f>
        <v>20</v>
      </c>
      <c r="S17" s="23">
        <f t="shared" si="8"/>
        <v>9.6171415931756757E-6</v>
      </c>
      <c r="T17" s="24">
        <f>'פרסום תשואה 31.12.21-מצטבר לשנה'!T18-'פרסום תשואה 31.12.21-מצטבר לשנה'!N18</f>
        <v>8527</v>
      </c>
      <c r="U17" s="25">
        <f t="shared" si="9"/>
        <v>0.10159777907517067</v>
      </c>
      <c r="V17" s="24">
        <f>'פרסום תשואה 31.12.21-מצטבר לשנה'!V18-'פרסום תשואה 31.12.21-מצטבר לשנה'!P18</f>
        <v>8527</v>
      </c>
      <c r="W17" s="25">
        <f t="shared" si="10"/>
        <v>0.10629121324308489</v>
      </c>
      <c r="X17" s="24">
        <f>'פרסום תשואה 31.12.21-מצטבר לשנה'!X18</f>
        <v>374</v>
      </c>
      <c r="Y17" s="25">
        <f t="shared" si="11"/>
        <v>1.7914434148168657E-4</v>
      </c>
    </row>
    <row r="18" spans="1:25" x14ac:dyDescent="0.25">
      <c r="A18" s="12" t="s">
        <v>5</v>
      </c>
      <c r="B18" s="3">
        <f>'פרסום תשואה 31.12.21-מצטבר לשנה'!B19</f>
        <v>8243</v>
      </c>
      <c r="C18" s="13">
        <f t="shared" si="0"/>
        <v>0.32118921446384041</v>
      </c>
      <c r="D18" s="3">
        <f>'פרסום תשואה 31.12.21-מצטבר לשנה'!D19</f>
        <v>8147</v>
      </c>
      <c r="E18" s="13">
        <f t="shared" si="1"/>
        <v>0.31864048811013768</v>
      </c>
      <c r="F18" s="3">
        <f>'פרסום תשואה 31.12.21-מצטבר לשנה'!F19</f>
        <v>422930</v>
      </c>
      <c r="G18" s="13">
        <f t="shared" si="2"/>
        <v>0.21044832414605044</v>
      </c>
      <c r="H18" s="24">
        <f>'פרסום תשואה 31.12.21-מצטבר לשנה'!H19-'פרסום תשואה 31.12.21-מצטבר לשנה'!B19</f>
        <v>9233</v>
      </c>
      <c r="I18" s="25">
        <f t="shared" si="3"/>
        <v>0.23760261458092077</v>
      </c>
      <c r="J18" s="24">
        <f>'פרסום תשואה 31.12.21-מצטבר לשנה'!J19-'פרסום תשואה 31.12.21-מצטבר לשנה'!D19</f>
        <v>9104</v>
      </c>
      <c r="K18" s="25">
        <f t="shared" si="4"/>
        <v>0.23506325845597728</v>
      </c>
      <c r="L18" s="24">
        <f>'פרסום תשואה 31.12.21-מצטבר לשנה'!L19</f>
        <v>434164</v>
      </c>
      <c r="M18" s="25">
        <f t="shared" si="5"/>
        <v>0.2130344519305456</v>
      </c>
      <c r="N18" s="22">
        <f>'פרסום תשואה 31.12.21-מצטבר לשנה'!N19-'פרסום תשואה 31.12.21-מצטבר לשנה'!H19</f>
        <v>18116</v>
      </c>
      <c r="O18" s="23">
        <f t="shared" si="6"/>
        <v>0.50611834385651222</v>
      </c>
      <c r="P18" s="22">
        <f>'פרסום תשואה 31.12.21-מצטבר לשנה'!P19-'פרסום תשואה 31.12.21-מצטבר לשנה'!J19</f>
        <v>17454</v>
      </c>
      <c r="Q18" s="23">
        <f t="shared" si="7"/>
        <v>0.49681202322668794</v>
      </c>
      <c r="R18" s="22">
        <f>'פרסום תשואה 31.12.21-מצטבר לשנה'!R19</f>
        <v>597324</v>
      </c>
      <c r="S18" s="23">
        <f t="shared" si="8"/>
        <v>0.28722747425010337</v>
      </c>
      <c r="T18" s="24">
        <f>'פרסום תשואה 31.12.21-מצטבר לשנה'!T19-'פרסום תשואה 31.12.21-מצטבר לשנה'!N19</f>
        <v>45656</v>
      </c>
      <c r="U18" s="25">
        <f t="shared" si="9"/>
        <v>0.54398360519010114</v>
      </c>
      <c r="V18" s="24">
        <f>'פרסום תשואה 31.12.21-מצטבר לשנה'!V19-'פרסום תשואה 31.12.21-מצטבר לשנה'!P19</f>
        <v>41950</v>
      </c>
      <c r="W18" s="25">
        <f t="shared" si="10"/>
        <v>0.52291736783715392</v>
      </c>
      <c r="X18" s="24">
        <f>'פרסום תשואה 31.12.21-מצטבר לשנה'!X19</f>
        <v>717776</v>
      </c>
      <c r="Y18" s="25">
        <f t="shared" si="11"/>
        <v>0.34381152099293866</v>
      </c>
    </row>
    <row r="19" spans="1:25" ht="14.4" thickBot="1" x14ac:dyDescent="0.3">
      <c r="A19" s="70" t="s">
        <v>0</v>
      </c>
      <c r="B19" s="71">
        <f>SUM(B7:B18)</f>
        <v>25664</v>
      </c>
      <c r="C19" s="72">
        <f>SUM(C7:C18)</f>
        <v>1</v>
      </c>
      <c r="D19" s="71">
        <f>SUM(D7:D18)</f>
        <v>25568</v>
      </c>
      <c r="E19" s="72">
        <f>SUM(E7:E18)</f>
        <v>1</v>
      </c>
      <c r="F19" s="71">
        <f>SUM(F7:F18)</f>
        <v>2009662</v>
      </c>
      <c r="G19" s="72">
        <v>1</v>
      </c>
      <c r="H19" s="59">
        <f>SUM(H7:H18)</f>
        <v>38859</v>
      </c>
      <c r="I19" s="60">
        <f>SUM(I7:I18)</f>
        <v>1</v>
      </c>
      <c r="J19" s="59">
        <f>SUM(J7:J18)</f>
        <v>38730</v>
      </c>
      <c r="K19" s="60">
        <f>SUM(K7:K18)</f>
        <v>1</v>
      </c>
      <c r="L19" s="68">
        <f>SUM(L7:L18)</f>
        <v>2037999</v>
      </c>
      <c r="M19" s="73">
        <v>1</v>
      </c>
      <c r="N19" s="69">
        <f>SUM(N7:N18)</f>
        <v>35794</v>
      </c>
      <c r="O19" s="62">
        <f>SUM(O7:O18)</f>
        <v>0.99999999999999989</v>
      </c>
      <c r="P19" s="69">
        <f>SUM(P7:P18)</f>
        <v>35132</v>
      </c>
      <c r="Q19" s="62">
        <f>SUM(Q7:Q18)</f>
        <v>1</v>
      </c>
      <c r="R19" s="69">
        <f>SUM(R7:R18)</f>
        <v>2079620</v>
      </c>
      <c r="S19" s="62">
        <v>1</v>
      </c>
      <c r="T19" s="59">
        <f>SUM(T7:T18)</f>
        <v>83929</v>
      </c>
      <c r="U19" s="60">
        <f>SUM(U7:U18)</f>
        <v>0.99999999999999989</v>
      </c>
      <c r="V19" s="59">
        <f>SUM(V7:V18)</f>
        <v>80223</v>
      </c>
      <c r="W19" s="60">
        <f>SUM(W7:W18)</f>
        <v>1</v>
      </c>
      <c r="X19" s="68">
        <f>SUM(X7:X18)</f>
        <v>2087702</v>
      </c>
      <c r="Y19" s="73">
        <v>1</v>
      </c>
    </row>
    <row r="20" spans="1:25" ht="33.75" customHeight="1" x14ac:dyDescent="0.25">
      <c r="A20" s="74" t="s">
        <v>4</v>
      </c>
      <c r="B20" s="66">
        <f>'פרסום תשואה 31.12.21-מצטבר לשנה'!B21</f>
        <v>14446</v>
      </c>
      <c r="C20" s="67">
        <f>B20/$B$19</f>
        <v>0.56288965087281795</v>
      </c>
      <c r="D20" s="66">
        <f>'פרסום תשואה 31.12.21-מצטבר לשנה'!D21</f>
        <v>14446</v>
      </c>
      <c r="E20" s="67">
        <f>D20/$D$22</f>
        <v>0.56500312891113891</v>
      </c>
      <c r="F20" s="66">
        <f>'פרסום תשואה 31.12.21-מצטבר לשנה'!F21</f>
        <v>1780299.1738400001</v>
      </c>
      <c r="G20" s="67">
        <f>F20/$F$22</f>
        <v>0.88586994919543682</v>
      </c>
      <c r="H20" s="64">
        <f>'פרסום תשואה 31.12.21-מצטבר לשנה'!H21-'פרסום תשואה 31.12.21-מצטבר לשנה'!B21</f>
        <v>32929</v>
      </c>
      <c r="I20" s="65">
        <f>H20/H$22</f>
        <v>0.84739699940811652</v>
      </c>
      <c r="J20" s="64">
        <f>'פרסום תשואה 31.12.21-מצטבר לשנה'!J21-'פרסום תשואה 31.12.21-מצטבר לשנה'!D21</f>
        <v>32929</v>
      </c>
      <c r="K20" s="65">
        <f>J20/J$22</f>
        <v>0.85021946811257421</v>
      </c>
      <c r="L20" s="64">
        <f>'פרסום תשואה 31.12.21-מצטבר לשנה'!L21</f>
        <v>1794003.71854</v>
      </c>
      <c r="M20" s="65">
        <f>L20/L$22</f>
        <v>0.88027703572965443</v>
      </c>
      <c r="N20" s="66">
        <f>'פרסום תשואה 31.12.21-מצטבר לשנה'!N21-'פרסום תשואה 31.12.21-מצטבר לשנה'!H21</f>
        <v>37693</v>
      </c>
      <c r="O20" s="67">
        <f>N20/N$22</f>
        <v>1.05305358439962</v>
      </c>
      <c r="P20" s="66">
        <f>'פרסום תשואה 31.12.21-מצטבר לשנה'!P21-'פרסום תשואה 31.12.21-מצטבר לשנה'!J21</f>
        <v>37693</v>
      </c>
      <c r="Q20" s="67">
        <f>P20/P$22</f>
        <v>1.0728965046111807</v>
      </c>
      <c r="R20" s="66">
        <f>'פרסום תשואה 31.12.21-מצטבר לשנה'!R21</f>
        <v>1773240.28091</v>
      </c>
      <c r="S20" s="67">
        <f>R20/R$22</f>
        <v>0.852675143011704</v>
      </c>
      <c r="T20" s="64">
        <f>'פרסום תשואה 31.12.21-מצטבר לשנה'!T21-'פרסום תשואה 31.12.21-מצטבר לשנה'!N21</f>
        <v>58378</v>
      </c>
      <c r="U20" s="65">
        <f>T20/T$22</f>
        <v>0.69556410775774757</v>
      </c>
      <c r="V20" s="64">
        <f>'פרסום תשואה 31.12.21-מצטבר לשנה'!V21-'פרסום תשואה 31.12.21-מצטבר לשנה'!P21</f>
        <v>58378</v>
      </c>
      <c r="W20" s="65">
        <f>V20/V$22</f>
        <v>0.72769654587836408</v>
      </c>
      <c r="X20" s="64">
        <f>'פרסום תשואה 31.12.21-מצטבר לשנה'!X21</f>
        <v>1760790.5391166001</v>
      </c>
      <c r="Y20" s="65">
        <f>X20/X$22</f>
        <v>0.84341085993911014</v>
      </c>
    </row>
    <row r="21" spans="1:25" x14ac:dyDescent="0.25">
      <c r="A21" s="4" t="s">
        <v>3</v>
      </c>
      <c r="B21" s="22">
        <f>'פרסום תשואה 31.12.21-מצטבר לשנה'!B22</f>
        <v>11218</v>
      </c>
      <c r="C21" s="23">
        <f>B21/$B$19</f>
        <v>0.43711034912718205</v>
      </c>
      <c r="D21" s="22">
        <f>'פרסום תשואה 31.12.21-מצטבר לשנה'!D22</f>
        <v>11122</v>
      </c>
      <c r="E21" s="23">
        <f>D21/$D$22</f>
        <v>0.43499687108886109</v>
      </c>
      <c r="F21" s="22">
        <f>'פרסום תשואה 31.12.21-מצטבר לשנה'!F22</f>
        <v>229362.82616</v>
      </c>
      <c r="G21" s="23">
        <f>F21/$F$22</f>
        <v>0.11413005080456315</v>
      </c>
      <c r="H21" s="24">
        <f>'פרסום תשואה 31.12.21-מצטבר לשנה'!H22-'פרסום תשואה 31.12.21-מצטבר לשנה'!B22</f>
        <v>5930</v>
      </c>
      <c r="I21" s="25">
        <f>H21/H$22</f>
        <v>0.15260300059188348</v>
      </c>
      <c r="J21" s="24">
        <f>'פרסום תשואה 31.12.21-מצטבר לשנה'!J22-'פרסום תשואה 31.12.21-מצטבר לשנה'!D22</f>
        <v>5801</v>
      </c>
      <c r="K21" s="25">
        <f>J21/J$22</f>
        <v>0.14978053188742577</v>
      </c>
      <c r="L21" s="24">
        <f>'פרסום תשואה 31.12.21-מצטבר לשנה'!L22</f>
        <v>243995.28146000003</v>
      </c>
      <c r="M21" s="25">
        <f>L21/L$22</f>
        <v>0.11972296427034558</v>
      </c>
      <c r="N21" s="22">
        <f>'פרסום תשואה 31.12.21-מצטבר לשנה'!N22-'פרסום תשואה 31.12.21-מצטבר לשנה'!H22</f>
        <v>-1899</v>
      </c>
      <c r="O21" s="23">
        <f>N21/N$22</f>
        <v>-5.3053584399620046E-2</v>
      </c>
      <c r="P21" s="22">
        <f>'פרסום תשואה 31.12.21-מצטבר לשנה'!P22-'פרסום תשואה 31.12.21-מצטבר לשנה'!J22</f>
        <v>-2561</v>
      </c>
      <c r="Q21" s="23">
        <f>P21/P$22</f>
        <v>-7.289650461118069E-2</v>
      </c>
      <c r="R21" s="22">
        <f>'פרסום תשואה 31.12.21-מצטבר לשנה'!R22</f>
        <v>306379.71909000003</v>
      </c>
      <c r="S21" s="23">
        <f>R21/R$22</f>
        <v>0.14732485698829595</v>
      </c>
      <c r="T21" s="24">
        <f>'פרסום תשואה 31.12.21-מצטבר לשנה'!T22-'פרסום תשואה 31.12.21-מצטבר לשנה'!N22</f>
        <v>25551</v>
      </c>
      <c r="U21" s="25">
        <f>T21/T$22</f>
        <v>0.30443589224225237</v>
      </c>
      <c r="V21" s="24">
        <f>'פרסום תשואה 31.12.21-מצטבר לשנה'!V22-'פרסום תשואה 31.12.21-מצטבר לשנה'!P22</f>
        <v>21845</v>
      </c>
      <c r="W21" s="25">
        <f>V21/V$22</f>
        <v>0.27230345412163592</v>
      </c>
      <c r="X21" s="24">
        <f>'פרסום תשואה 31.12.21-מצטבר לשנה'!X22</f>
        <v>326911.4608834</v>
      </c>
      <c r="Y21" s="25">
        <f>X21/X$22</f>
        <v>0.15658914006088992</v>
      </c>
    </row>
    <row r="22" spans="1:25" ht="14.4" thickBot="1" x14ac:dyDescent="0.3">
      <c r="A22" s="75" t="s">
        <v>0</v>
      </c>
      <c r="B22" s="61">
        <f t="shared" ref="B22:Y22" si="12">SUM(B20:B21)</f>
        <v>25664</v>
      </c>
      <c r="C22" s="62">
        <f t="shared" si="12"/>
        <v>1</v>
      </c>
      <c r="D22" s="61">
        <f t="shared" si="12"/>
        <v>25568</v>
      </c>
      <c r="E22" s="63">
        <f t="shared" si="12"/>
        <v>1</v>
      </c>
      <c r="F22" s="61">
        <f t="shared" si="12"/>
        <v>2009662</v>
      </c>
      <c r="G22" s="63">
        <f t="shared" si="12"/>
        <v>1</v>
      </c>
      <c r="H22" s="59">
        <f t="shared" si="12"/>
        <v>38859</v>
      </c>
      <c r="I22" s="60">
        <f t="shared" si="12"/>
        <v>1</v>
      </c>
      <c r="J22" s="59">
        <f t="shared" si="12"/>
        <v>38730</v>
      </c>
      <c r="K22" s="60">
        <f t="shared" si="12"/>
        <v>1</v>
      </c>
      <c r="L22" s="59">
        <f t="shared" si="12"/>
        <v>2037999</v>
      </c>
      <c r="M22" s="60">
        <f t="shared" si="12"/>
        <v>1</v>
      </c>
      <c r="N22" s="61">
        <f t="shared" si="12"/>
        <v>35794</v>
      </c>
      <c r="O22" s="76">
        <f t="shared" si="12"/>
        <v>1</v>
      </c>
      <c r="P22" s="61">
        <f t="shared" si="12"/>
        <v>35132</v>
      </c>
      <c r="Q22" s="76">
        <f t="shared" si="12"/>
        <v>1</v>
      </c>
      <c r="R22" s="61">
        <f t="shared" si="12"/>
        <v>2079620</v>
      </c>
      <c r="S22" s="76">
        <f t="shared" si="12"/>
        <v>1</v>
      </c>
      <c r="T22" s="59">
        <f t="shared" si="12"/>
        <v>83929</v>
      </c>
      <c r="U22" s="60">
        <f t="shared" si="12"/>
        <v>1</v>
      </c>
      <c r="V22" s="59">
        <f t="shared" si="12"/>
        <v>80223</v>
      </c>
      <c r="W22" s="60">
        <f t="shared" si="12"/>
        <v>1</v>
      </c>
      <c r="X22" s="59">
        <f t="shared" si="12"/>
        <v>2087702</v>
      </c>
      <c r="Y22" s="60">
        <f t="shared" si="12"/>
        <v>1</v>
      </c>
    </row>
    <row r="23" spans="1:25" ht="37.5" customHeight="1" x14ac:dyDescent="0.25">
      <c r="A23" s="74" t="s">
        <v>2</v>
      </c>
      <c r="B23" s="66">
        <f>'פרסום תשואה 31.12.21-מצטבר לשנה'!B24</f>
        <v>17887</v>
      </c>
      <c r="C23" s="67">
        <f>B23/$B$25</f>
        <v>0.69696851620947631</v>
      </c>
      <c r="D23" s="66">
        <f>'פרסום תשואה 31.12.21-מצטבר לשנה'!D24</f>
        <v>17887</v>
      </c>
      <c r="E23" s="67">
        <f>D23/$D$25</f>
        <v>0.69958541927409257</v>
      </c>
      <c r="F23" s="66">
        <f>'פרסום תשואה 31.12.21-מצטבר לשנה'!F24</f>
        <v>1402113</v>
      </c>
      <c r="G23" s="67">
        <f>F23/$F$25</f>
        <v>0.69768597903528051</v>
      </c>
      <c r="H23" s="64">
        <f>'פרסום תשואה 31.12.21-מצטבר לשנה'!H24-'פרסום תשואה 31.12.21-מצטבר לשנה'!B24</f>
        <v>27059</v>
      </c>
      <c r="I23" s="65">
        <f>H23/H$25</f>
        <v>0.69633804266707844</v>
      </c>
      <c r="J23" s="64">
        <f>'פרסום תשואה 31.12.21-מצטבר לשנה'!J24-'פרסום תשואה 31.12.21-מצטבר לשנה'!D24</f>
        <v>27059</v>
      </c>
      <c r="K23" s="65">
        <f>J23/J$25</f>
        <v>0.69865737154660468</v>
      </c>
      <c r="L23" s="64">
        <f>'פרסום תשואה 31.12.21-מצטבר לשנה'!L24</f>
        <v>1443729</v>
      </c>
      <c r="M23" s="65">
        <f>L23/L$25</f>
        <v>0.7084051562341297</v>
      </c>
      <c r="N23" s="66">
        <f>'פרסום תשואה 31.12.21-מצטבר לשנה'!N24-'פרסום תשואה 31.12.21-מצטבר לשנה'!H24</f>
        <v>16457</v>
      </c>
      <c r="O23" s="67">
        <f>N23/N$25</f>
        <v>0.45976979382019334</v>
      </c>
      <c r="P23" s="66">
        <f>'פרסום תשואה 31.12.21-מצטבר לשנה'!P24-'פרסום תשואה 31.12.21-מצטבר לשנה'!J24</f>
        <v>16457</v>
      </c>
      <c r="Q23" s="67">
        <f>P23/P$25</f>
        <v>0.46843333712854379</v>
      </c>
      <c r="R23" s="66">
        <f>'פרסום תשואה 31.12.21-מצטבר לשנה'!R24</f>
        <v>1331629</v>
      </c>
      <c r="S23" s="67">
        <f>R23/R$25</f>
        <v>0.6403232321289466</v>
      </c>
      <c r="T23" s="64">
        <f>'פרסום תשואה 31.12.21-מצטבר לשנה'!T24-'פרסום תשואה 31.12.21-מצטבר לשנה'!N24</f>
        <v>29933</v>
      </c>
      <c r="U23" s="65">
        <f>T23/T$25</f>
        <v>0.35664668946371336</v>
      </c>
      <c r="V23" s="64">
        <f>'פרסום תשואה 31.12.21-מצטבר לשנה'!V24-'פרסום תשואה 31.12.21-מצטבר לשנה'!P24</f>
        <v>29933</v>
      </c>
      <c r="W23" s="65">
        <f>V23/V$25</f>
        <v>0.3731224212507635</v>
      </c>
      <c r="X23" s="64">
        <f>'פרסום תשואה 31.12.21-מצטבר לשנה'!X24</f>
        <v>1257756</v>
      </c>
      <c r="Y23" s="65">
        <f>X23/X$25</f>
        <v>0.60245954642951915</v>
      </c>
    </row>
    <row r="24" spans="1:25" x14ac:dyDescent="0.25">
      <c r="A24" s="4" t="s">
        <v>1</v>
      </c>
      <c r="B24" s="22">
        <f>'פרסום תשואה 31.12.21-מצטבר לשנה'!B25</f>
        <v>7777</v>
      </c>
      <c r="C24" s="23">
        <f>B24/$B$25</f>
        <v>0.30303148379052369</v>
      </c>
      <c r="D24" s="22">
        <f>'פרסום תשואה 31.12.21-מצטבר לשנה'!D25</f>
        <v>7681</v>
      </c>
      <c r="E24" s="23">
        <f>D24/$D$25</f>
        <v>0.30041458072590738</v>
      </c>
      <c r="F24" s="22">
        <f>'פרסום תשואה 31.12.21-מצטבר לשנה'!F25</f>
        <v>607549</v>
      </c>
      <c r="G24" s="23">
        <f>F24/$F$25</f>
        <v>0.30231402096471943</v>
      </c>
      <c r="H24" s="24">
        <f>'פרסום תשואה 31.12.21-מצטבר לשנה'!H25-'פרסום תשואה 31.12.21-מצטבר לשנה'!B25</f>
        <v>11800</v>
      </c>
      <c r="I24" s="25">
        <f>H24/H$25</f>
        <v>0.30366195733292156</v>
      </c>
      <c r="J24" s="24">
        <f>'פרסום תשואה 31.12.21-מצטבר לשנה'!J25-'פרסום תשואה 31.12.21-מצטבר לשנה'!D25</f>
        <v>11671</v>
      </c>
      <c r="K24" s="25">
        <f>J24/J$25</f>
        <v>0.30134262845339532</v>
      </c>
      <c r="L24" s="24">
        <f>'פרסום תשואה 31.12.21-מצטבר לשנה'!L25</f>
        <v>594270</v>
      </c>
      <c r="M24" s="25">
        <f>L24/L$25</f>
        <v>0.29159484376587036</v>
      </c>
      <c r="N24" s="22">
        <f>'פרסום תשואה 31.12.21-מצטבר לשנה'!N25-'פרסום תשואה 31.12.21-מצטבר לשנה'!H25</f>
        <v>19337</v>
      </c>
      <c r="O24" s="23">
        <f>N24/N$25</f>
        <v>0.54023020617980666</v>
      </c>
      <c r="P24" s="22">
        <f>'פרסום תשואה 31.12.21-מצטבר לשנה'!P25-'פרסום תשואה 31.12.21-מצטבר לשנה'!J25</f>
        <v>18675</v>
      </c>
      <c r="Q24" s="23">
        <f>P24/P$25</f>
        <v>0.53156666287145626</v>
      </c>
      <c r="R24" s="22">
        <f>'פרסום תשואה 31.12.21-מצטבר לשנה'!R25</f>
        <v>747991</v>
      </c>
      <c r="S24" s="23">
        <f>R24/R$25</f>
        <v>0.35967676787105335</v>
      </c>
      <c r="T24" s="24">
        <f>'פרסום תשואה 31.12.21-מצטבר לשנה'!T25-'פרסום תשואה 31.12.21-מצטבר לשנה'!N25</f>
        <v>53996</v>
      </c>
      <c r="U24" s="25">
        <f>T24/T$25</f>
        <v>0.64335331053628664</v>
      </c>
      <c r="V24" s="24">
        <f>'פרסום תשואה 31.12.21-מצטבר לשנה'!V25-'פרסום תשואה 31.12.21-מצטבר לשנה'!P25</f>
        <v>50290</v>
      </c>
      <c r="W24" s="25">
        <f>V24/V$25</f>
        <v>0.62687757874923655</v>
      </c>
      <c r="X24" s="24">
        <f>'פרסום תשואה 31.12.21-מצטבר לשנה'!X25</f>
        <v>829946</v>
      </c>
      <c r="Y24" s="25">
        <f>X24/X$25</f>
        <v>0.39754045357048085</v>
      </c>
    </row>
    <row r="25" spans="1:25" x14ac:dyDescent="0.25">
      <c r="A25" s="2" t="s">
        <v>0</v>
      </c>
      <c r="B25" s="30">
        <f t="shared" ref="B25:Y25" si="13">SUM(B23:B24)</f>
        <v>25664</v>
      </c>
      <c r="C25" s="27">
        <f t="shared" si="13"/>
        <v>1</v>
      </c>
      <c r="D25" s="30">
        <f t="shared" si="13"/>
        <v>25568</v>
      </c>
      <c r="E25" s="31">
        <f t="shared" si="13"/>
        <v>1</v>
      </c>
      <c r="F25" s="30">
        <f t="shared" si="13"/>
        <v>2009662</v>
      </c>
      <c r="G25" s="31">
        <f t="shared" si="13"/>
        <v>1</v>
      </c>
      <c r="H25" s="28">
        <f t="shared" si="13"/>
        <v>38859</v>
      </c>
      <c r="I25" s="29">
        <f t="shared" si="13"/>
        <v>1</v>
      </c>
      <c r="J25" s="28">
        <f t="shared" si="13"/>
        <v>38730</v>
      </c>
      <c r="K25" s="29">
        <f t="shared" si="13"/>
        <v>1</v>
      </c>
      <c r="L25" s="28">
        <f t="shared" si="13"/>
        <v>2037999</v>
      </c>
      <c r="M25" s="29">
        <f t="shared" si="13"/>
        <v>1</v>
      </c>
      <c r="N25" s="30">
        <f t="shared" si="13"/>
        <v>35794</v>
      </c>
      <c r="O25" s="31">
        <f t="shared" si="13"/>
        <v>1</v>
      </c>
      <c r="P25" s="30">
        <f t="shared" si="13"/>
        <v>35132</v>
      </c>
      <c r="Q25" s="31">
        <f t="shared" si="13"/>
        <v>1</v>
      </c>
      <c r="R25" s="30">
        <f t="shared" si="13"/>
        <v>2079620</v>
      </c>
      <c r="S25" s="31">
        <f t="shared" si="13"/>
        <v>1</v>
      </c>
      <c r="T25" s="28">
        <f t="shared" si="13"/>
        <v>83929</v>
      </c>
      <c r="U25" s="29">
        <f t="shared" si="13"/>
        <v>1</v>
      </c>
      <c r="V25" s="28">
        <f t="shared" si="13"/>
        <v>80223</v>
      </c>
      <c r="W25" s="29">
        <f t="shared" si="13"/>
        <v>1</v>
      </c>
      <c r="X25" s="28">
        <f t="shared" si="13"/>
        <v>2087702</v>
      </c>
      <c r="Y25" s="29">
        <f t="shared" si="13"/>
        <v>1</v>
      </c>
    </row>
    <row r="28" spans="1:25" ht="24.75" customHeight="1" x14ac:dyDescent="0.25"/>
  </sheetData>
  <dataValidations count="1">
    <dataValidation type="list" allowBlank="1" showInputMessage="1" showErrorMessage="1" sqref="A5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4C22-5B01-4459-B0EF-1BDEA12A8E32}">
  <dimension ref="A1:Y26"/>
  <sheetViews>
    <sheetView rightToLeft="1" workbookViewId="0">
      <selection activeCell="H1" sqref="H1"/>
    </sheetView>
  </sheetViews>
  <sheetFormatPr defaultRowHeight="14.4" x14ac:dyDescent="0.3"/>
  <cols>
    <col min="1" max="1" width="23.44140625" customWidth="1"/>
    <col min="2" max="2" width="9.77734375" customWidth="1"/>
    <col min="3" max="3" width="9.88671875" customWidth="1"/>
    <col min="8" max="8" width="9.6640625" customWidth="1"/>
    <col min="9" max="9" width="9.77734375" customWidth="1"/>
    <col min="14" max="15" width="9.44140625" customWidth="1"/>
    <col min="20" max="20" width="9.33203125" customWidth="1"/>
    <col min="21" max="21" width="9.44140625" customWidth="1"/>
  </cols>
  <sheetData>
    <row r="1" spans="1:25" ht="18" x14ac:dyDescent="0.35">
      <c r="A1" s="50" t="s">
        <v>28</v>
      </c>
    </row>
    <row r="2" spans="1:25" ht="18" x14ac:dyDescent="0.35">
      <c r="A2" s="50" t="s">
        <v>27</v>
      </c>
      <c r="B2" s="51" t="s">
        <v>32</v>
      </c>
    </row>
    <row r="3" spans="1:25" ht="18" x14ac:dyDescent="0.35">
      <c r="A3" s="50" t="s">
        <v>29</v>
      </c>
      <c r="B3" s="51" t="s">
        <v>30</v>
      </c>
    </row>
    <row r="5" spans="1:25" ht="18" x14ac:dyDescent="0.35">
      <c r="A5" s="19" t="s">
        <v>31</v>
      </c>
      <c r="B5" s="41" t="s">
        <v>22</v>
      </c>
      <c r="C5" s="42" t="s">
        <v>22</v>
      </c>
      <c r="D5" s="42" t="s">
        <v>22</v>
      </c>
      <c r="E5" s="42" t="s">
        <v>22</v>
      </c>
      <c r="F5" s="42" t="s">
        <v>22</v>
      </c>
      <c r="G5" s="43" t="s">
        <v>22</v>
      </c>
      <c r="H5" s="41" t="s">
        <v>25</v>
      </c>
      <c r="I5" s="42" t="s">
        <v>25</v>
      </c>
      <c r="J5" s="42" t="s">
        <v>25</v>
      </c>
      <c r="K5" s="42" t="s">
        <v>25</v>
      </c>
      <c r="L5" s="42" t="s">
        <v>25</v>
      </c>
      <c r="M5" s="43" t="s">
        <v>25</v>
      </c>
      <c r="N5" s="41" t="s">
        <v>24</v>
      </c>
      <c r="O5" s="42" t="s">
        <v>24</v>
      </c>
      <c r="P5" s="42" t="s">
        <v>24</v>
      </c>
      <c r="Q5" s="42" t="s">
        <v>24</v>
      </c>
      <c r="R5" s="42" t="s">
        <v>24</v>
      </c>
      <c r="S5" s="43" t="s">
        <v>24</v>
      </c>
      <c r="T5" s="41" t="s">
        <v>23</v>
      </c>
      <c r="U5" s="42" t="s">
        <v>23</v>
      </c>
      <c r="V5" s="42" t="s">
        <v>23</v>
      </c>
      <c r="W5" s="42" t="s">
        <v>23</v>
      </c>
      <c r="X5" s="42" t="s">
        <v>23</v>
      </c>
      <c r="Y5" s="43" t="s">
        <v>23</v>
      </c>
    </row>
    <row r="6" spans="1:25" ht="64.5" customHeight="1" x14ac:dyDescent="0.35">
      <c r="A6" s="18">
        <v>2021</v>
      </c>
      <c r="B6" s="44" t="s">
        <v>21</v>
      </c>
      <c r="C6" s="45" t="s">
        <v>21</v>
      </c>
      <c r="D6" s="45" t="s">
        <v>20</v>
      </c>
      <c r="E6" s="45" t="s">
        <v>20</v>
      </c>
      <c r="F6" s="45" t="s">
        <v>19</v>
      </c>
      <c r="G6" s="46" t="s">
        <v>19</v>
      </c>
      <c r="H6" s="57" t="s">
        <v>21</v>
      </c>
      <c r="I6" s="58" t="s">
        <v>21</v>
      </c>
      <c r="J6" s="45" t="s">
        <v>20</v>
      </c>
      <c r="K6" s="45" t="s">
        <v>20</v>
      </c>
      <c r="L6" s="45" t="s">
        <v>19</v>
      </c>
      <c r="M6" s="46" t="s">
        <v>19</v>
      </c>
      <c r="N6" s="44" t="s">
        <v>21</v>
      </c>
      <c r="O6" s="45" t="s">
        <v>21</v>
      </c>
      <c r="P6" s="45" t="s">
        <v>20</v>
      </c>
      <c r="Q6" s="45" t="s">
        <v>20</v>
      </c>
      <c r="R6" s="45" t="s">
        <v>19</v>
      </c>
      <c r="S6" s="46" t="s">
        <v>19</v>
      </c>
      <c r="T6" s="44" t="s">
        <v>21</v>
      </c>
      <c r="U6" s="45" t="s">
        <v>21</v>
      </c>
      <c r="V6" s="45" t="s">
        <v>20</v>
      </c>
      <c r="W6" s="45" t="s">
        <v>20</v>
      </c>
      <c r="X6" s="45" t="s">
        <v>19</v>
      </c>
      <c r="Y6" s="46" t="s">
        <v>19</v>
      </c>
    </row>
    <row r="7" spans="1:25" x14ac:dyDescent="0.3">
      <c r="A7" s="10"/>
      <c r="B7" s="17" t="s">
        <v>18</v>
      </c>
      <c r="C7" s="16" t="s">
        <v>17</v>
      </c>
      <c r="D7" s="16" t="s">
        <v>18</v>
      </c>
      <c r="E7" s="16" t="s">
        <v>17</v>
      </c>
      <c r="F7" s="16" t="s">
        <v>18</v>
      </c>
      <c r="G7" s="15" t="s">
        <v>17</v>
      </c>
      <c r="H7" s="17" t="s">
        <v>18</v>
      </c>
      <c r="I7" s="16" t="s">
        <v>17</v>
      </c>
      <c r="J7" s="16" t="s">
        <v>18</v>
      </c>
      <c r="K7" s="16" t="s">
        <v>17</v>
      </c>
      <c r="L7" s="16" t="s">
        <v>18</v>
      </c>
      <c r="M7" s="15" t="s">
        <v>17</v>
      </c>
      <c r="N7" s="17" t="s">
        <v>18</v>
      </c>
      <c r="O7" s="16" t="s">
        <v>17</v>
      </c>
      <c r="P7" s="16" t="s">
        <v>18</v>
      </c>
      <c r="Q7" s="16" t="s">
        <v>17</v>
      </c>
      <c r="R7" s="16" t="s">
        <v>18</v>
      </c>
      <c r="S7" s="15" t="s">
        <v>17</v>
      </c>
      <c r="T7" s="17" t="s">
        <v>18</v>
      </c>
      <c r="U7" s="16" t="s">
        <v>17</v>
      </c>
      <c r="V7" s="16" t="s">
        <v>18</v>
      </c>
      <c r="W7" s="16" t="s">
        <v>17</v>
      </c>
      <c r="X7" s="16" t="s">
        <v>18</v>
      </c>
      <c r="Y7" s="15" t="s">
        <v>17</v>
      </c>
    </row>
    <row r="8" spans="1:25" x14ac:dyDescent="0.3">
      <c r="A8" s="14" t="s">
        <v>16</v>
      </c>
      <c r="B8" s="22">
        <v>1922</v>
      </c>
      <c r="C8" s="23">
        <f>B8/'פרסום תשואה 31.12.2021- לרבעון'!$B$19</f>
        <v>7.4890897755610975E-2</v>
      </c>
      <c r="D8" s="22">
        <v>1922</v>
      </c>
      <c r="E8" s="23">
        <f>D8/'פרסום תשואה 31.12.2021- לרבעון'!$D$19</f>
        <v>7.5172090112640796E-2</v>
      </c>
      <c r="F8" s="22">
        <v>222989</v>
      </c>
      <c r="G8" s="23">
        <f>F8/'פרסום תשואה 31.12.2021- לרבעון'!$F$19</f>
        <v>0.11095845968127974</v>
      </c>
      <c r="H8" s="24">
        <v>1797</v>
      </c>
      <c r="I8" s="25">
        <f t="shared" ref="I8:I19" si="0">H8/H$20</f>
        <v>2.7850533918137719E-2</v>
      </c>
      <c r="J8" s="24">
        <v>1797</v>
      </c>
      <c r="K8" s="25">
        <f t="shared" ref="K8:K19" si="1">J8/J$20</f>
        <v>2.7947992161498025E-2</v>
      </c>
      <c r="L8" s="24">
        <v>260129</v>
      </c>
      <c r="M8" s="25">
        <f t="shared" ref="M8:M19" si="2">L8/L$20</f>
        <v>0.1276394149359249</v>
      </c>
      <c r="N8" s="22">
        <v>1269</v>
      </c>
      <c r="O8" s="23">
        <f t="shared" ref="O8:O19" si="3">N8/N$20</f>
        <v>1.2649899817578277E-2</v>
      </c>
      <c r="P8" s="22">
        <v>1269</v>
      </c>
      <c r="Q8" s="23">
        <f t="shared" ref="Q8:Q19" si="4">P8/P$20</f>
        <v>1.2762747661671528E-2</v>
      </c>
      <c r="R8" s="22">
        <v>195209</v>
      </c>
      <c r="S8" s="23">
        <f t="shared" ref="S8:S19" si="5">R8/R$20</f>
        <v>9.3867629663111532E-2</v>
      </c>
      <c r="T8" s="24">
        <v>462</v>
      </c>
      <c r="U8" s="25">
        <f t="shared" ref="U8:U19" si="6">T8/T$20</f>
        <v>2.5075171238452937E-3</v>
      </c>
      <c r="V8" s="24">
        <v>462</v>
      </c>
      <c r="W8" s="25">
        <f t="shared" ref="W8:W19" si="7">V8/V$20</f>
        <v>2.5716241866264411E-3</v>
      </c>
      <c r="X8" s="24">
        <v>187677</v>
      </c>
      <c r="Y8" s="25">
        <f t="shared" ref="Y8:Y19" si="8">X8/X$20</f>
        <v>8.9896450738659067E-2</v>
      </c>
    </row>
    <row r="9" spans="1:25" x14ac:dyDescent="0.3">
      <c r="A9" s="12" t="s">
        <v>15</v>
      </c>
      <c r="B9" s="22">
        <v>-2743</v>
      </c>
      <c r="C9" s="23">
        <f>B9/'פרסום תשואה 31.12.2021- לרבעון'!$B$19</f>
        <v>-0.10688123441396509</v>
      </c>
      <c r="D9" s="22">
        <v>-2743</v>
      </c>
      <c r="E9" s="23">
        <f>D9/'פרסום תשואה 31.12.2021- לרבעון'!$D$19</f>
        <v>-0.10728254067584481</v>
      </c>
      <c r="F9" s="22">
        <v>474870</v>
      </c>
      <c r="G9" s="23">
        <f>F9/'פרסום תשואה 31.12.2021- לרבעון'!$F$19</f>
        <v>0.23629346626447631</v>
      </c>
      <c r="H9" s="24">
        <v>-1089</v>
      </c>
      <c r="I9" s="25">
        <f t="shared" si="0"/>
        <v>-1.6877702524681123E-2</v>
      </c>
      <c r="J9" s="24">
        <v>-1089</v>
      </c>
      <c r="K9" s="25">
        <f t="shared" si="1"/>
        <v>-1.6936763196366916E-2</v>
      </c>
      <c r="L9" s="24">
        <v>405450</v>
      </c>
      <c r="M9" s="25">
        <f t="shared" si="2"/>
        <v>0.19894514177877418</v>
      </c>
      <c r="N9" s="22">
        <v>2709</v>
      </c>
      <c r="O9" s="23">
        <f t="shared" si="3"/>
        <v>2.7004396064475612E-2</v>
      </c>
      <c r="P9" s="22">
        <v>2709</v>
      </c>
      <c r="Q9" s="23">
        <f t="shared" si="4"/>
        <v>2.7245298199738508E-2</v>
      </c>
      <c r="R9" s="22">
        <v>420643</v>
      </c>
      <c r="S9" s="23">
        <f t="shared" si="5"/>
        <v>0.20226916455890981</v>
      </c>
      <c r="T9" s="24">
        <v>5311</v>
      </c>
      <c r="U9" s="25">
        <f t="shared" si="6"/>
        <v>2.8825591871736701E-2</v>
      </c>
      <c r="V9" s="24">
        <v>5311</v>
      </c>
      <c r="W9" s="25">
        <f t="shared" si="7"/>
        <v>2.9562545573967595E-2</v>
      </c>
      <c r="X9" s="24">
        <v>390802</v>
      </c>
      <c r="Y9" s="25">
        <f t="shared" si="8"/>
        <v>0.18719242497252961</v>
      </c>
    </row>
    <row r="10" spans="1:25" x14ac:dyDescent="0.3">
      <c r="A10" s="12" t="s">
        <v>14</v>
      </c>
      <c r="B10" s="22"/>
      <c r="C10" s="23">
        <f>B10/'פרסום תשואה 31.12.2021- לרבעון'!$B$19</f>
        <v>0</v>
      </c>
      <c r="D10" s="22">
        <v>0</v>
      </c>
      <c r="E10" s="23">
        <f>D10/'פרסום תשואה 31.12.2021- לרבעון'!$D$19</f>
        <v>0</v>
      </c>
      <c r="F10" s="22"/>
      <c r="G10" s="23">
        <f>F10/'פרסום תשואה 31.12.2021- לרבעון'!$F$19</f>
        <v>0</v>
      </c>
      <c r="H10" s="24"/>
      <c r="I10" s="25">
        <f t="shared" si="0"/>
        <v>0</v>
      </c>
      <c r="J10" s="24">
        <v>0</v>
      </c>
      <c r="K10" s="25">
        <f t="shared" si="1"/>
        <v>0</v>
      </c>
      <c r="L10" s="24"/>
      <c r="M10" s="25">
        <f t="shared" si="2"/>
        <v>0</v>
      </c>
      <c r="N10" s="22"/>
      <c r="O10" s="23">
        <f t="shared" si="3"/>
        <v>0</v>
      </c>
      <c r="P10" s="22"/>
      <c r="Q10" s="23">
        <f t="shared" si="4"/>
        <v>0</v>
      </c>
      <c r="R10" s="22"/>
      <c r="S10" s="23">
        <f t="shared" si="5"/>
        <v>0</v>
      </c>
      <c r="T10" s="24"/>
      <c r="U10" s="25">
        <f t="shared" si="6"/>
        <v>0</v>
      </c>
      <c r="V10" s="24"/>
      <c r="W10" s="25">
        <f t="shared" si="7"/>
        <v>0</v>
      </c>
      <c r="X10" s="24"/>
      <c r="Y10" s="25">
        <f t="shared" si="8"/>
        <v>0</v>
      </c>
    </row>
    <row r="11" spans="1:25" x14ac:dyDescent="0.3">
      <c r="A11" s="12" t="s">
        <v>13</v>
      </c>
      <c r="B11" s="22">
        <v>5999</v>
      </c>
      <c r="C11" s="23">
        <f>B11/'פרסום תשואה 31.12.2021- לרבעון'!$B$19</f>
        <v>0.23375155860349128</v>
      </c>
      <c r="D11" s="22">
        <v>5999</v>
      </c>
      <c r="E11" s="23">
        <f>D11/'פרסום תשואה 31.12.2021- לרבעון'!$D$19</f>
        <v>0.23462922403003755</v>
      </c>
      <c r="F11" s="22">
        <v>433868</v>
      </c>
      <c r="G11" s="23">
        <f>F11/'פרסום תשואה 31.12.2021- לרבעון'!$F$19</f>
        <v>0.2158910304319831</v>
      </c>
      <c r="H11" s="24">
        <v>12845</v>
      </c>
      <c r="I11" s="25">
        <f t="shared" si="0"/>
        <v>0.19907629837422314</v>
      </c>
      <c r="J11" s="24">
        <v>12845</v>
      </c>
      <c r="K11" s="25">
        <f t="shared" si="1"/>
        <v>0.19977293228405238</v>
      </c>
      <c r="L11" s="24">
        <v>476740</v>
      </c>
      <c r="M11" s="25">
        <f t="shared" si="2"/>
        <v>0.23392553185747392</v>
      </c>
      <c r="N11" s="22">
        <v>19894</v>
      </c>
      <c r="O11" s="23">
        <f t="shared" si="3"/>
        <v>0.19831135301095526</v>
      </c>
      <c r="P11" s="22">
        <v>19894</v>
      </c>
      <c r="Q11" s="23">
        <f t="shared" si="4"/>
        <v>0.20008045861410037</v>
      </c>
      <c r="R11" s="22">
        <v>443955</v>
      </c>
      <c r="S11" s="23">
        <f t="shared" si="5"/>
        <v>0.21347890479991538</v>
      </c>
      <c r="T11" s="24">
        <v>24163</v>
      </c>
      <c r="U11" s="25">
        <f t="shared" si="6"/>
        <v>0.1311453165876057</v>
      </c>
      <c r="V11" s="24">
        <v>24163</v>
      </c>
      <c r="W11" s="25">
        <f t="shared" si="7"/>
        <v>0.13449817147501017</v>
      </c>
      <c r="X11" s="24">
        <v>451563</v>
      </c>
      <c r="Y11" s="25">
        <f t="shared" si="8"/>
        <v>0.21629667452538726</v>
      </c>
    </row>
    <row r="12" spans="1:25" x14ac:dyDescent="0.3">
      <c r="A12" s="12" t="s">
        <v>12</v>
      </c>
      <c r="B12" s="22">
        <v>894</v>
      </c>
      <c r="C12" s="23">
        <f>B12/'פרסום תשואה 31.12.2021- לרבעון'!$B$19</f>
        <v>3.4834788029925186E-2</v>
      </c>
      <c r="D12" s="22">
        <v>894</v>
      </c>
      <c r="E12" s="23">
        <f>D12/'פרסום תשואה 31.12.2021- לרבעון'!$D$19</f>
        <v>3.4965581977471842E-2</v>
      </c>
      <c r="F12" s="22">
        <v>15746</v>
      </c>
      <c r="G12" s="23">
        <f>F12/'פרסום תשואה 31.12.2021- לרבעון'!$F$19</f>
        <v>7.8351483980888328E-3</v>
      </c>
      <c r="H12" s="24">
        <v>1240</v>
      </c>
      <c r="I12" s="25">
        <f t="shared" si="0"/>
        <v>1.9217953287974831E-2</v>
      </c>
      <c r="J12" s="24">
        <v>1240</v>
      </c>
      <c r="K12" s="25">
        <f t="shared" si="1"/>
        <v>1.9285203272263522E-2</v>
      </c>
      <c r="L12" s="24">
        <v>14062</v>
      </c>
      <c r="M12" s="25">
        <f t="shared" si="2"/>
        <v>6.8999052501988473E-3</v>
      </c>
      <c r="N12" s="22">
        <v>1301</v>
      </c>
      <c r="O12" s="23">
        <f t="shared" si="3"/>
        <v>1.2968888623064884E-2</v>
      </c>
      <c r="P12" s="22">
        <v>1301</v>
      </c>
      <c r="Q12" s="23">
        <f t="shared" si="4"/>
        <v>1.3084582118073016E-2</v>
      </c>
      <c r="R12" s="22">
        <v>13466</v>
      </c>
      <c r="S12" s="23">
        <f t="shared" si="5"/>
        <v>6.4752214346851826E-3</v>
      </c>
      <c r="T12" s="24">
        <v>1114</v>
      </c>
      <c r="U12" s="25">
        <f t="shared" si="6"/>
        <v>6.0462642336875701E-3</v>
      </c>
      <c r="V12" s="24">
        <v>1114</v>
      </c>
      <c r="W12" s="25">
        <f t="shared" si="7"/>
        <v>6.2008427357183012E-3</v>
      </c>
      <c r="X12" s="24">
        <v>13872</v>
      </c>
      <c r="Y12" s="25">
        <f t="shared" si="8"/>
        <v>6.6446264840480107E-3</v>
      </c>
    </row>
    <row r="13" spans="1:25" x14ac:dyDescent="0.3">
      <c r="A13" s="12" t="s">
        <v>11</v>
      </c>
      <c r="B13" s="22">
        <v>6111</v>
      </c>
      <c r="C13" s="23">
        <f>B13/'פרסום תשואה 31.12.2021- לרבעון'!$B$19</f>
        <v>0.23811564837905236</v>
      </c>
      <c r="D13" s="22">
        <v>6111</v>
      </c>
      <c r="E13" s="23">
        <f>D13/'פרסום תשואה 31.12.2021- לרבעון'!$D$19</f>
        <v>0.23900969962453067</v>
      </c>
      <c r="F13" s="22">
        <v>119862</v>
      </c>
      <c r="G13" s="23">
        <f>F13/'פרסום תשואה 31.12.2021- לרבעון'!$F$19</f>
        <v>5.964286531765043E-2</v>
      </c>
      <c r="H13" s="24">
        <v>18909</v>
      </c>
      <c r="I13" s="25">
        <f t="shared" si="0"/>
        <v>0.29305828929219035</v>
      </c>
      <c r="J13" s="24">
        <v>18909</v>
      </c>
      <c r="K13" s="25">
        <f t="shared" si="1"/>
        <v>0.29408379731873463</v>
      </c>
      <c r="L13" s="24">
        <v>148072</v>
      </c>
      <c r="M13" s="25">
        <f t="shared" si="2"/>
        <v>7.2655580302051173E-2</v>
      </c>
      <c r="N13" s="22">
        <v>25970</v>
      </c>
      <c r="O13" s="23">
        <f t="shared" si="3"/>
        <v>0.25887935245272486</v>
      </c>
      <c r="P13" s="22">
        <v>25970</v>
      </c>
      <c r="Q13" s="23">
        <f t="shared" si="4"/>
        <v>0.26118877602333301</v>
      </c>
      <c r="R13" s="22">
        <v>142710</v>
      </c>
      <c r="S13" s="23">
        <f t="shared" si="5"/>
        <v>6.8623113838105043E-2</v>
      </c>
      <c r="T13" s="24">
        <v>43188</v>
      </c>
      <c r="U13" s="25">
        <f t="shared" si="6"/>
        <v>0.23440400334335618</v>
      </c>
      <c r="V13" s="24">
        <v>43188</v>
      </c>
      <c r="W13" s="25">
        <f t="shared" si="7"/>
        <v>0.24039676487450809</v>
      </c>
      <c r="X13" s="24">
        <v>130794</v>
      </c>
      <c r="Y13" s="25">
        <f t="shared" si="8"/>
        <v>6.2649745988651639E-2</v>
      </c>
    </row>
    <row r="14" spans="1:25" x14ac:dyDescent="0.3">
      <c r="A14" s="12" t="s">
        <v>10</v>
      </c>
      <c r="B14" s="22">
        <v>7194</v>
      </c>
      <c r="C14" s="23">
        <f>B14/'פרסום תשואה 31.12.2021- לרבעון'!$B$19</f>
        <v>0.28031483790523692</v>
      </c>
      <c r="D14" s="22">
        <v>7194</v>
      </c>
      <c r="E14" s="23">
        <f>D14/'פרסום תשואה 31.12.2021- לרבעון'!$D$19</f>
        <v>0.28136733416770965</v>
      </c>
      <c r="F14" s="22">
        <v>128810</v>
      </c>
      <c r="G14" s="23">
        <f>F14/'פרסום תשואה 31.12.2021- לרבעון'!$F$19</f>
        <v>6.4095355338360374E-2</v>
      </c>
      <c r="H14" s="24">
        <v>13215</v>
      </c>
      <c r="I14" s="25">
        <f t="shared" si="0"/>
        <v>0.20481068766176402</v>
      </c>
      <c r="J14" s="24">
        <v>13215</v>
      </c>
      <c r="K14" s="25">
        <f t="shared" si="1"/>
        <v>0.20552738809916327</v>
      </c>
      <c r="L14" s="24">
        <v>131759</v>
      </c>
      <c r="M14" s="25">
        <f t="shared" si="2"/>
        <v>6.465116028025529E-2</v>
      </c>
      <c r="N14" s="22">
        <v>11925</v>
      </c>
      <c r="O14" s="23">
        <f t="shared" si="3"/>
        <v>0.11887317204461856</v>
      </c>
      <c r="P14" s="22">
        <v>11925</v>
      </c>
      <c r="Q14" s="23">
        <f t="shared" si="4"/>
        <v>0.1199336216433672</v>
      </c>
      <c r="R14" s="22">
        <v>116208</v>
      </c>
      <c r="S14" s="23">
        <f t="shared" si="5"/>
        <v>5.5879439512987947E-2</v>
      </c>
      <c r="T14" s="24">
        <v>16882</v>
      </c>
      <c r="U14" s="25">
        <f t="shared" si="6"/>
        <v>9.1627498018952924E-2</v>
      </c>
      <c r="V14" s="24">
        <v>16882</v>
      </c>
      <c r="W14" s="25">
        <f t="shared" si="7"/>
        <v>9.3970042248111632E-2</v>
      </c>
      <c r="X14" s="24">
        <v>84511</v>
      </c>
      <c r="Y14" s="25">
        <f t="shared" si="8"/>
        <v>4.0480394232510195E-2</v>
      </c>
    </row>
    <row r="15" spans="1:25" x14ac:dyDescent="0.3">
      <c r="A15" s="12" t="s">
        <v>9</v>
      </c>
      <c r="B15" s="22">
        <v>-596</v>
      </c>
      <c r="C15" s="23">
        <f>B15/'פרסום תשואה 31.12.2021- לרבעון'!$B$19</f>
        <v>-2.3223192019950125E-2</v>
      </c>
      <c r="D15" s="22">
        <v>-596</v>
      </c>
      <c r="E15" s="23">
        <f>D15/'פרסום תשואה 31.12.2021- לרבעון'!$D$19</f>
        <v>-2.3310387984981227E-2</v>
      </c>
      <c r="F15" s="22">
        <v>21714</v>
      </c>
      <c r="G15" s="23">
        <f>F15/'פרסום תשואה 31.12.2021- לרבעון'!$F$19</f>
        <v>1.0804802001530606E-2</v>
      </c>
      <c r="H15" s="24">
        <v>-731</v>
      </c>
      <c r="I15" s="25">
        <f t="shared" si="0"/>
        <v>-1.1329293430249679E-2</v>
      </c>
      <c r="J15" s="24">
        <v>-731</v>
      </c>
      <c r="K15" s="25">
        <f t="shared" si="1"/>
        <v>-1.1368938380665029E-2</v>
      </c>
      <c r="L15" s="24">
        <v>21579</v>
      </c>
      <c r="M15" s="25">
        <f t="shared" si="2"/>
        <v>1.0588327079650186E-2</v>
      </c>
      <c r="N15" s="22">
        <v>-364</v>
      </c>
      <c r="O15" s="23">
        <f t="shared" si="3"/>
        <v>-3.6284976624101598E-3</v>
      </c>
      <c r="P15" s="22">
        <v>-364</v>
      </c>
      <c r="Q15" s="23">
        <f t="shared" si="4"/>
        <v>-3.6608669415669317E-3</v>
      </c>
      <c r="R15" s="22">
        <v>12904</v>
      </c>
      <c r="S15" s="23">
        <f t="shared" si="5"/>
        <v>6.2049797559169464E-3</v>
      </c>
      <c r="T15" s="24">
        <v>1330</v>
      </c>
      <c r="U15" s="25">
        <f t="shared" si="6"/>
        <v>7.2186099019788761E-3</v>
      </c>
      <c r="V15" s="24">
        <v>1330</v>
      </c>
      <c r="W15" s="25">
        <f t="shared" si="7"/>
        <v>7.4031605372579358E-3</v>
      </c>
      <c r="X15" s="24">
        <v>12409</v>
      </c>
      <c r="Y15" s="25">
        <f t="shared" si="8"/>
        <v>5.9438559717814136E-3</v>
      </c>
    </row>
    <row r="16" spans="1:25" x14ac:dyDescent="0.3">
      <c r="A16" s="12" t="s">
        <v>8</v>
      </c>
      <c r="B16" s="22"/>
      <c r="C16" s="23">
        <f>B16/'פרסום תשואה 31.12.2021- לרבעון'!$B$19</f>
        <v>0</v>
      </c>
      <c r="D16" s="22">
        <v>0</v>
      </c>
      <c r="E16" s="23">
        <f>D16/'פרסום תשואה 31.12.2021- לרבעון'!$D$19</f>
        <v>0</v>
      </c>
      <c r="F16" s="22">
        <v>168862</v>
      </c>
      <c r="G16" s="23">
        <f>F16/'פרסום תשואה 31.12.2021- לרבעון'!$F$19</f>
        <v>8.4025074863335228E-2</v>
      </c>
      <c r="H16" s="24"/>
      <c r="I16" s="25">
        <f t="shared" si="0"/>
        <v>0</v>
      </c>
      <c r="J16" s="24">
        <v>0</v>
      </c>
      <c r="K16" s="25">
        <f t="shared" si="1"/>
        <v>0</v>
      </c>
      <c r="L16" s="24">
        <v>146042</v>
      </c>
      <c r="M16" s="25">
        <f t="shared" si="2"/>
        <v>7.1659505230375481E-2</v>
      </c>
      <c r="N16" s="22"/>
      <c r="O16" s="23">
        <f t="shared" si="3"/>
        <v>0</v>
      </c>
      <c r="P16" s="22"/>
      <c r="Q16" s="23">
        <f t="shared" si="4"/>
        <v>0</v>
      </c>
      <c r="R16" s="22">
        <v>137181</v>
      </c>
      <c r="S16" s="23">
        <f t="shared" si="5"/>
        <v>6.5964455044671619E-2</v>
      </c>
      <c r="T16" s="24"/>
      <c r="U16" s="25">
        <f t="shared" si="6"/>
        <v>0</v>
      </c>
      <c r="V16" s="24"/>
      <c r="W16" s="25">
        <f t="shared" si="7"/>
        <v>0</v>
      </c>
      <c r="X16" s="24">
        <v>97924</v>
      </c>
      <c r="Y16" s="25">
        <f t="shared" si="8"/>
        <v>4.6905161752012502E-2</v>
      </c>
    </row>
    <row r="17" spans="1:25" x14ac:dyDescent="0.3">
      <c r="A17" s="12" t="s">
        <v>7</v>
      </c>
      <c r="B17" s="22"/>
      <c r="C17" s="23">
        <f>B17/'פרסום תשואה 31.12.2021- לרבעון'!$B$19</f>
        <v>0</v>
      </c>
      <c r="D17" s="22">
        <v>0</v>
      </c>
      <c r="E17" s="23">
        <f>D17/'פרסום תשואה 31.12.2021- לרבעון'!$D$19</f>
        <v>0</v>
      </c>
      <c r="F17" s="22"/>
      <c r="G17" s="23">
        <f>F17/'פרסום תשואה 31.12.2021- לרבעון'!$F$19</f>
        <v>0</v>
      </c>
      <c r="H17" s="24"/>
      <c r="I17" s="25">
        <f t="shared" si="0"/>
        <v>0</v>
      </c>
      <c r="J17" s="24">
        <v>0</v>
      </c>
      <c r="K17" s="25">
        <f t="shared" si="1"/>
        <v>0</v>
      </c>
      <c r="L17" s="24"/>
      <c r="M17" s="25">
        <f t="shared" si="2"/>
        <v>0</v>
      </c>
      <c r="N17" s="22"/>
      <c r="O17" s="23">
        <f t="shared" si="3"/>
        <v>0</v>
      </c>
      <c r="P17" s="22"/>
      <c r="Q17" s="23">
        <f t="shared" si="4"/>
        <v>0</v>
      </c>
      <c r="R17" s="22"/>
      <c r="S17" s="23">
        <f t="shared" si="5"/>
        <v>0</v>
      </c>
      <c r="T17" s="24"/>
      <c r="U17" s="25">
        <f t="shared" si="6"/>
        <v>0</v>
      </c>
      <c r="V17" s="24"/>
      <c r="W17" s="25">
        <f t="shared" si="7"/>
        <v>0</v>
      </c>
      <c r="X17" s="24"/>
      <c r="Y17" s="25">
        <f t="shared" si="8"/>
        <v>0</v>
      </c>
    </row>
    <row r="18" spans="1:25" x14ac:dyDescent="0.3">
      <c r="A18" s="12" t="s">
        <v>6</v>
      </c>
      <c r="B18" s="22">
        <v>-1360</v>
      </c>
      <c r="C18" s="23">
        <f>B18/'פרסום תשואה 31.12.2021- לרבעון'!$B$19</f>
        <v>-5.2992518703241898E-2</v>
      </c>
      <c r="D18" s="22">
        <v>-1360</v>
      </c>
      <c r="E18" s="23">
        <f>D18/'פרסום תשואה 31.12.2021- לרבעון'!$D$19</f>
        <v>-5.3191489361702128E-2</v>
      </c>
      <c r="F18" s="22">
        <v>11</v>
      </c>
      <c r="G18" s="23">
        <f>F18/'פרסום תשואה 31.12.2021- לרבעון'!$F$19</f>
        <v>5.4735572449496483E-6</v>
      </c>
      <c r="H18" s="24">
        <v>861</v>
      </c>
      <c r="I18" s="25">
        <f t="shared" si="0"/>
        <v>1.3344078855601878E-2</v>
      </c>
      <c r="J18" s="24">
        <v>861</v>
      </c>
      <c r="K18" s="25">
        <f t="shared" si="1"/>
        <v>1.3390774207595881E-2</v>
      </c>
      <c r="L18" s="24">
        <v>2</v>
      </c>
      <c r="M18" s="25">
        <f t="shared" si="2"/>
        <v>9.8135475041940647E-7</v>
      </c>
      <c r="N18" s="22">
        <v>2021</v>
      </c>
      <c r="O18" s="23">
        <f t="shared" si="3"/>
        <v>2.0146136746513551E-2</v>
      </c>
      <c r="P18" s="22">
        <v>2021</v>
      </c>
      <c r="Q18" s="23">
        <f t="shared" si="4"/>
        <v>2.0325857387106506E-2</v>
      </c>
      <c r="R18" s="22">
        <v>20</v>
      </c>
      <c r="S18" s="23">
        <f t="shared" si="5"/>
        <v>9.6171415931756757E-6</v>
      </c>
      <c r="T18" s="24">
        <v>10548</v>
      </c>
      <c r="U18" s="25">
        <f t="shared" si="6"/>
        <v>5.7249546801558783E-2</v>
      </c>
      <c r="V18" s="24">
        <v>10548</v>
      </c>
      <c r="W18" s="25">
        <f t="shared" si="7"/>
        <v>5.8713185975185496E-2</v>
      </c>
      <c r="X18" s="24">
        <v>374</v>
      </c>
      <c r="Y18" s="25">
        <f t="shared" si="8"/>
        <v>1.7914434148168657E-4</v>
      </c>
    </row>
    <row r="19" spans="1:25" x14ac:dyDescent="0.3">
      <c r="A19" s="12" t="s">
        <v>5</v>
      </c>
      <c r="B19" s="22">
        <v>8243</v>
      </c>
      <c r="C19" s="23">
        <f>B19/'פרסום תשואה 31.12.2021- לרבעון'!$B$19</f>
        <v>0.32118921446384041</v>
      </c>
      <c r="D19" s="22">
        <v>8147</v>
      </c>
      <c r="E19" s="23">
        <f>D19/'פרסום תשואה 31.12.2021- לרבעון'!$D$19</f>
        <v>0.31864048811013768</v>
      </c>
      <c r="F19" s="22">
        <v>422930</v>
      </c>
      <c r="G19" s="23">
        <f>F19/'פרסום תשואה 31.12.2021- לרבעון'!$F$19</f>
        <v>0.21044832414605044</v>
      </c>
      <c r="H19" s="24">
        <v>17476</v>
      </c>
      <c r="I19" s="25">
        <f t="shared" si="0"/>
        <v>0.27084915456503883</v>
      </c>
      <c r="J19" s="24">
        <v>17251</v>
      </c>
      <c r="K19" s="25">
        <f t="shared" si="1"/>
        <v>0.26829761423372422</v>
      </c>
      <c r="L19" s="24">
        <v>434164</v>
      </c>
      <c r="M19" s="25">
        <f t="shared" si="2"/>
        <v>0.2130344519305456</v>
      </c>
      <c r="N19" s="22">
        <v>35592</v>
      </c>
      <c r="O19" s="23">
        <f t="shared" si="3"/>
        <v>0.35479529890247913</v>
      </c>
      <c r="P19" s="22">
        <v>34705</v>
      </c>
      <c r="Q19" s="23">
        <f t="shared" si="4"/>
        <v>0.34903952529417681</v>
      </c>
      <c r="R19" s="22">
        <v>597324</v>
      </c>
      <c r="S19" s="23">
        <f t="shared" si="5"/>
        <v>0.28722747425010337</v>
      </c>
      <c r="T19" s="24">
        <v>81248</v>
      </c>
      <c r="U19" s="25">
        <f t="shared" si="6"/>
        <v>0.44097565211727796</v>
      </c>
      <c r="V19" s="24">
        <v>76655</v>
      </c>
      <c r="W19" s="25">
        <f t="shared" si="7"/>
        <v>0.42668366239361438</v>
      </c>
      <c r="X19" s="24">
        <v>717776</v>
      </c>
      <c r="Y19" s="25">
        <f t="shared" si="8"/>
        <v>0.34381152099293866</v>
      </c>
    </row>
    <row r="20" spans="1:25" ht="15" thickBot="1" x14ac:dyDescent="0.35">
      <c r="A20" s="11" t="s">
        <v>0</v>
      </c>
      <c r="B20" s="26">
        <f>SUM(B8:B19)</f>
        <v>25664</v>
      </c>
      <c r="C20" s="27">
        <f>SUM(C8:C19)</f>
        <v>1</v>
      </c>
      <c r="D20" s="26">
        <f>SUM(D8:D19)</f>
        <v>25568</v>
      </c>
      <c r="E20" s="27">
        <f>SUM(E8:E19)</f>
        <v>1</v>
      </c>
      <c r="F20" s="26">
        <f>SUM(F8:F19)</f>
        <v>2009662</v>
      </c>
      <c r="G20" s="27">
        <v>1</v>
      </c>
      <c r="H20" s="59">
        <f>SUM(H8:H19)</f>
        <v>64523</v>
      </c>
      <c r="I20" s="60">
        <f>SUM(I8:I19)</f>
        <v>1</v>
      </c>
      <c r="J20" s="59">
        <f>SUM(J8:J19)</f>
        <v>64298</v>
      </c>
      <c r="K20" s="60">
        <f>SUM(K8:K19)</f>
        <v>1</v>
      </c>
      <c r="L20" s="68">
        <f>SUM(L8:L19)</f>
        <v>2037999</v>
      </c>
      <c r="M20" s="60">
        <v>1</v>
      </c>
      <c r="N20" s="69">
        <f>SUM(N8:N19)</f>
        <v>100317</v>
      </c>
      <c r="O20" s="62">
        <f>SUM(O8:O19)</f>
        <v>1</v>
      </c>
      <c r="P20" s="69">
        <f>SUM(P8:P19)</f>
        <v>99430</v>
      </c>
      <c r="Q20" s="62">
        <f>SUM(Q8:Q19)</f>
        <v>0.99999999999999989</v>
      </c>
      <c r="R20" s="69">
        <f>SUM(R8:R19)</f>
        <v>2079620</v>
      </c>
      <c r="S20" s="62">
        <v>1</v>
      </c>
      <c r="T20" s="68">
        <f>SUM(T8:T19)</f>
        <v>184246</v>
      </c>
      <c r="U20" s="60">
        <f>SUM(U8:U19)</f>
        <v>1</v>
      </c>
      <c r="V20" s="59">
        <f>SUM(V8:V19)</f>
        <v>179653</v>
      </c>
      <c r="W20" s="60">
        <f>SUM(W8:W19)</f>
        <v>1.0000000000000002</v>
      </c>
      <c r="X20" s="68">
        <f>SUM(X8:X19)</f>
        <v>2087702</v>
      </c>
      <c r="Y20" s="60">
        <v>1</v>
      </c>
    </row>
    <row r="21" spans="1:25" ht="35.25" customHeight="1" x14ac:dyDescent="0.3">
      <c r="A21" s="9" t="s">
        <v>4</v>
      </c>
      <c r="B21" s="22">
        <v>14446</v>
      </c>
      <c r="C21" s="23">
        <f>B21/'פרסום תשואה 31.12.2021- לרבעון'!$B$19</f>
        <v>0.56288965087281795</v>
      </c>
      <c r="D21" s="22">
        <v>14446</v>
      </c>
      <c r="E21" s="23">
        <f>D21/'פרסום תשואה 31.12.2021- לרבעון'!$D$22</f>
        <v>0.56500312891113891</v>
      </c>
      <c r="F21" s="22">
        <v>1780299.1738400001</v>
      </c>
      <c r="G21" s="23">
        <f>F21/'פרסום תשואה 31.12.2021- לרבעון'!$F$22</f>
        <v>0.88586994919543682</v>
      </c>
      <c r="H21" s="64">
        <v>47375</v>
      </c>
      <c r="I21" s="65">
        <f>H21/H$23</f>
        <v>0.73423430404661905</v>
      </c>
      <c r="J21" s="64">
        <v>47375</v>
      </c>
      <c r="K21" s="65">
        <f>J21/J$23</f>
        <v>0.7368036330834552</v>
      </c>
      <c r="L21" s="64">
        <v>1794003.71854</v>
      </c>
      <c r="M21" s="65">
        <f>L21/L$23</f>
        <v>0.88027703572965443</v>
      </c>
      <c r="N21" s="66">
        <v>85068</v>
      </c>
      <c r="O21" s="67">
        <f>N21/N$23</f>
        <v>0.84799186578546004</v>
      </c>
      <c r="P21" s="66">
        <v>85068</v>
      </c>
      <c r="Q21" s="67">
        <f>P21/P$23</f>
        <v>0.855556673036307</v>
      </c>
      <c r="R21" s="66">
        <v>1773240.28091</v>
      </c>
      <c r="S21" s="67">
        <f>R21/R$23</f>
        <v>0.852675143011704</v>
      </c>
      <c r="T21" s="64">
        <v>143446</v>
      </c>
      <c r="U21" s="65">
        <f>T21/T$23</f>
        <v>0.77855692932275322</v>
      </c>
      <c r="V21" s="64">
        <v>143446</v>
      </c>
      <c r="W21" s="65">
        <f>V21/V$23</f>
        <v>0.79846147851691873</v>
      </c>
      <c r="X21" s="64">
        <v>1760790.5391166001</v>
      </c>
      <c r="Y21" s="65">
        <f>X21/X$23</f>
        <v>0.84341085993911014</v>
      </c>
    </row>
    <row r="22" spans="1:25" x14ac:dyDescent="0.3">
      <c r="A22" s="8" t="s">
        <v>3</v>
      </c>
      <c r="B22" s="22">
        <v>11218</v>
      </c>
      <c r="C22" s="23">
        <f>B22/'פרסום תשואה 31.12.2021- לרבעון'!$B$19</f>
        <v>0.43711034912718205</v>
      </c>
      <c r="D22" s="22">
        <v>11122</v>
      </c>
      <c r="E22" s="23">
        <f>D22/'פרסום תשואה 31.12.2021- לרבעון'!$D$22</f>
        <v>0.43499687108886109</v>
      </c>
      <c r="F22" s="22">
        <v>229362.82616</v>
      </c>
      <c r="G22" s="23">
        <f>F22/'פרסום תשואה 31.12.2021- לרבעון'!$F$22</f>
        <v>0.11413005080456315</v>
      </c>
      <c r="H22" s="24">
        <v>17148</v>
      </c>
      <c r="I22" s="25">
        <f>H22/H$23</f>
        <v>0.26576569595338095</v>
      </c>
      <c r="J22" s="24">
        <v>16923</v>
      </c>
      <c r="K22" s="25">
        <f>J22/J$23</f>
        <v>0.26319636691654485</v>
      </c>
      <c r="L22" s="24">
        <v>243995.28146000003</v>
      </c>
      <c r="M22" s="25">
        <f>L22/L$23</f>
        <v>0.11972296427034558</v>
      </c>
      <c r="N22" s="22">
        <v>15249</v>
      </c>
      <c r="O22" s="23">
        <f>N22/N$23</f>
        <v>0.1520081342145399</v>
      </c>
      <c r="P22" s="22">
        <v>14362</v>
      </c>
      <c r="Q22" s="23">
        <f>P22/P$23</f>
        <v>0.14444332696369305</v>
      </c>
      <c r="R22" s="22">
        <v>306379.71909000003</v>
      </c>
      <c r="S22" s="23">
        <f>R22/R$23</f>
        <v>0.14732485698829595</v>
      </c>
      <c r="T22" s="24">
        <v>40800</v>
      </c>
      <c r="U22" s="25">
        <f>T22/T$23</f>
        <v>0.22144307067724672</v>
      </c>
      <c r="V22" s="24">
        <v>36207</v>
      </c>
      <c r="W22" s="25">
        <f>V22/V$23</f>
        <v>0.20153852148308127</v>
      </c>
      <c r="X22" s="24">
        <v>326911.4608834</v>
      </c>
      <c r="Y22" s="25">
        <f>X22/X$23</f>
        <v>0.15658914006088992</v>
      </c>
    </row>
    <row r="23" spans="1:25" ht="15" thickBot="1" x14ac:dyDescent="0.35">
      <c r="A23" s="7" t="s">
        <v>0</v>
      </c>
      <c r="B23" s="30">
        <f t="shared" ref="B23:Y23" si="9">SUM(B21:B22)</f>
        <v>25664</v>
      </c>
      <c r="C23" s="27">
        <f t="shared" si="9"/>
        <v>1</v>
      </c>
      <c r="D23" s="30">
        <f t="shared" si="9"/>
        <v>25568</v>
      </c>
      <c r="E23" s="31">
        <f t="shared" si="9"/>
        <v>1</v>
      </c>
      <c r="F23" s="30">
        <f t="shared" si="9"/>
        <v>2009662</v>
      </c>
      <c r="G23" s="31">
        <f t="shared" si="9"/>
        <v>1</v>
      </c>
      <c r="H23" s="59">
        <f t="shared" si="9"/>
        <v>64523</v>
      </c>
      <c r="I23" s="60">
        <f t="shared" si="9"/>
        <v>1</v>
      </c>
      <c r="J23" s="59">
        <f t="shared" si="9"/>
        <v>64298</v>
      </c>
      <c r="K23" s="60">
        <f t="shared" si="9"/>
        <v>1</v>
      </c>
      <c r="L23" s="59">
        <f t="shared" si="9"/>
        <v>2037999</v>
      </c>
      <c r="M23" s="60">
        <f t="shared" si="9"/>
        <v>1</v>
      </c>
      <c r="N23" s="61">
        <f t="shared" si="9"/>
        <v>100317</v>
      </c>
      <c r="O23" s="62">
        <f t="shared" si="9"/>
        <v>1</v>
      </c>
      <c r="P23" s="61">
        <f t="shared" si="9"/>
        <v>99430</v>
      </c>
      <c r="Q23" s="63">
        <f t="shared" si="9"/>
        <v>1</v>
      </c>
      <c r="R23" s="61">
        <f t="shared" si="9"/>
        <v>2079620</v>
      </c>
      <c r="S23" s="63">
        <f t="shared" si="9"/>
        <v>1</v>
      </c>
      <c r="T23" s="59">
        <f t="shared" si="9"/>
        <v>184246</v>
      </c>
      <c r="U23" s="60">
        <f t="shared" si="9"/>
        <v>1</v>
      </c>
      <c r="V23" s="59">
        <f t="shared" si="9"/>
        <v>179653</v>
      </c>
      <c r="W23" s="60">
        <f t="shared" si="9"/>
        <v>1</v>
      </c>
      <c r="X23" s="59">
        <f t="shared" si="9"/>
        <v>2087702</v>
      </c>
      <c r="Y23" s="60">
        <f t="shared" si="9"/>
        <v>1</v>
      </c>
    </row>
    <row r="24" spans="1:25" ht="32.25" customHeight="1" x14ac:dyDescent="0.3">
      <c r="A24" s="6" t="s">
        <v>2</v>
      </c>
      <c r="B24" s="22">
        <v>17887</v>
      </c>
      <c r="C24" s="23">
        <f>B24/'פרסום תשואה 31.12.2021- לרבעון'!$B$25</f>
        <v>0.69696851620947631</v>
      </c>
      <c r="D24" s="22">
        <v>17887</v>
      </c>
      <c r="E24" s="23">
        <f>D24/'פרסום תשואה 31.12.2021- לרבעון'!$D$25</f>
        <v>0.69958541927409257</v>
      </c>
      <c r="F24" s="22">
        <v>1402113</v>
      </c>
      <c r="G24" s="23">
        <f>F24/'פרסום תשואה 31.12.2021- לרבעון'!$F$25</f>
        <v>0.69768597903528051</v>
      </c>
      <c r="H24" s="64">
        <v>44946</v>
      </c>
      <c r="I24" s="65">
        <f>H24/H$26</f>
        <v>0.69658881329138445</v>
      </c>
      <c r="J24" s="64">
        <v>44946</v>
      </c>
      <c r="K24" s="65">
        <f>J24/J$26</f>
        <v>0.69902640828641638</v>
      </c>
      <c r="L24" s="64">
        <v>1443729</v>
      </c>
      <c r="M24" s="65">
        <f>L24/L$26</f>
        <v>0.7084051562341297</v>
      </c>
      <c r="N24" s="66">
        <v>61403</v>
      </c>
      <c r="O24" s="67">
        <f>N24/N$26</f>
        <v>0.61208967572794237</v>
      </c>
      <c r="P24" s="66">
        <v>61403</v>
      </c>
      <c r="Q24" s="67">
        <f>P24/P$26</f>
        <v>0.61755003520064367</v>
      </c>
      <c r="R24" s="66">
        <v>1331629</v>
      </c>
      <c r="S24" s="67">
        <f>R24/R$26</f>
        <v>0.6403232321289466</v>
      </c>
      <c r="T24" s="64">
        <v>91336</v>
      </c>
      <c r="U24" s="65">
        <f>T24/T$26</f>
        <v>0.49572853684747564</v>
      </c>
      <c r="V24" s="64">
        <v>91336</v>
      </c>
      <c r="W24" s="65">
        <f>V24/V$26</f>
        <v>0.50840230889548188</v>
      </c>
      <c r="X24" s="64">
        <v>1257756</v>
      </c>
      <c r="Y24" s="65">
        <f>X24/X$26</f>
        <v>0.60245954642951915</v>
      </c>
    </row>
    <row r="25" spans="1:25" x14ac:dyDescent="0.3">
      <c r="A25" s="4" t="s">
        <v>1</v>
      </c>
      <c r="B25" s="22">
        <v>7777</v>
      </c>
      <c r="C25" s="23">
        <f>B25/'פרסום תשואה 31.12.2021- לרבעון'!$B$25</f>
        <v>0.30303148379052369</v>
      </c>
      <c r="D25" s="22">
        <v>7681</v>
      </c>
      <c r="E25" s="23">
        <f>D25/'פרסום תשואה 31.12.2021- לרבעון'!$D$25</f>
        <v>0.30041458072590738</v>
      </c>
      <c r="F25" s="22">
        <v>607549</v>
      </c>
      <c r="G25" s="23">
        <f>F25/'פרסום תשואה 31.12.2021- לרבעון'!$F$25</f>
        <v>0.30231402096471943</v>
      </c>
      <c r="H25" s="24">
        <v>19577</v>
      </c>
      <c r="I25" s="25">
        <f>H25/H$26</f>
        <v>0.30341118670861555</v>
      </c>
      <c r="J25" s="24">
        <v>19352</v>
      </c>
      <c r="K25" s="25">
        <f>J25/J$26</f>
        <v>0.30097359171358362</v>
      </c>
      <c r="L25" s="24">
        <v>594270</v>
      </c>
      <c r="M25" s="25">
        <f>L25/L$26</f>
        <v>0.29159484376587036</v>
      </c>
      <c r="N25" s="22">
        <v>38914</v>
      </c>
      <c r="O25" s="23">
        <f>N25/N$26</f>
        <v>0.38791032427205757</v>
      </c>
      <c r="P25" s="22">
        <v>38027</v>
      </c>
      <c r="Q25" s="23">
        <f>P25/P$26</f>
        <v>0.38244996479935633</v>
      </c>
      <c r="R25" s="22">
        <v>747991</v>
      </c>
      <c r="S25" s="23">
        <f>R25/R$26</f>
        <v>0.35967676787105335</v>
      </c>
      <c r="T25" s="24">
        <v>92910</v>
      </c>
      <c r="U25" s="25">
        <f>T25/T$26</f>
        <v>0.50427146315252436</v>
      </c>
      <c r="V25" s="24">
        <v>88317</v>
      </c>
      <c r="W25" s="25">
        <f>V25/V$26</f>
        <v>0.49159769110451818</v>
      </c>
      <c r="X25" s="24">
        <v>829946</v>
      </c>
      <c r="Y25" s="25">
        <f>X25/X$26</f>
        <v>0.39754045357048085</v>
      </c>
    </row>
    <row r="26" spans="1:25" x14ac:dyDescent="0.3">
      <c r="A26" s="2" t="s">
        <v>0</v>
      </c>
      <c r="B26" s="30">
        <f t="shared" ref="B26:Y26" si="10">SUM(B24:B25)</f>
        <v>25664</v>
      </c>
      <c r="C26" s="27">
        <f t="shared" si="10"/>
        <v>1</v>
      </c>
      <c r="D26" s="30">
        <f t="shared" si="10"/>
        <v>25568</v>
      </c>
      <c r="E26" s="31">
        <f t="shared" si="10"/>
        <v>1</v>
      </c>
      <c r="F26" s="30">
        <f t="shared" si="10"/>
        <v>2009662</v>
      </c>
      <c r="G26" s="31">
        <f t="shared" si="10"/>
        <v>1</v>
      </c>
      <c r="H26" s="28">
        <f t="shared" si="10"/>
        <v>64523</v>
      </c>
      <c r="I26" s="29">
        <f t="shared" si="10"/>
        <v>1</v>
      </c>
      <c r="J26" s="28">
        <f t="shared" si="10"/>
        <v>64298</v>
      </c>
      <c r="K26" s="29">
        <f t="shared" si="10"/>
        <v>1</v>
      </c>
      <c r="L26" s="28">
        <f t="shared" si="10"/>
        <v>2037999</v>
      </c>
      <c r="M26" s="29">
        <f t="shared" si="10"/>
        <v>1</v>
      </c>
      <c r="N26" s="30">
        <f t="shared" si="10"/>
        <v>100317</v>
      </c>
      <c r="O26" s="27">
        <f t="shared" si="10"/>
        <v>1</v>
      </c>
      <c r="P26" s="30">
        <f t="shared" si="10"/>
        <v>99430</v>
      </c>
      <c r="Q26" s="31">
        <f t="shared" si="10"/>
        <v>1</v>
      </c>
      <c r="R26" s="30">
        <f t="shared" si="10"/>
        <v>2079620</v>
      </c>
      <c r="S26" s="31">
        <f t="shared" si="10"/>
        <v>1</v>
      </c>
      <c r="T26" s="28">
        <f t="shared" si="10"/>
        <v>184246</v>
      </c>
      <c r="U26" s="29">
        <f t="shared" si="10"/>
        <v>1</v>
      </c>
      <c r="V26" s="28">
        <f t="shared" si="10"/>
        <v>179653</v>
      </c>
      <c r="W26" s="29">
        <f t="shared" si="10"/>
        <v>1</v>
      </c>
      <c r="X26" s="28">
        <f t="shared" si="10"/>
        <v>2087702</v>
      </c>
      <c r="Y26" s="29">
        <f t="shared" si="10"/>
        <v>1</v>
      </c>
    </row>
  </sheetData>
  <dataValidations count="1">
    <dataValidation type="list" allowBlank="1" showInputMessage="1" showErrorMessage="1" sqref="A6" xr:uid="{00000000-0002-0000-0000-000000000000}">
      <formula1>Years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תשואה 31.12.2021- לרבעון</vt:lpstr>
      <vt:lpstr>פרסום תשואה 31.12.21-מצטבר לשנה</vt:lpstr>
      <vt:lpstr>'פרסום תשואה 31.12.2021- לרבעון'!WPrint_Area_W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user</cp:lastModifiedBy>
  <dcterms:created xsi:type="dcterms:W3CDTF">2016-08-10T06:34:50Z</dcterms:created>
  <dcterms:modified xsi:type="dcterms:W3CDTF">2022-04-04T08:31:36Z</dcterms:modified>
</cp:coreProperties>
</file>