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נגישות לכל\דביר - הנגשה\חדש\אפריל\שלמה ביטוח מיכל יניב\"/>
    </mc:Choice>
  </mc:AlternateContent>
  <xr:revisionPtr revIDLastSave="0" documentId="8_{8425A968-1F1A-4685-9454-4D3F00B42AF2}" xr6:coauthVersionLast="47" xr6:coauthVersionMax="47" xr10:uidLastSave="{00000000-0000-0000-0000-000000000000}"/>
  <bookViews>
    <workbookView xWindow="5592" yWindow="5592" windowWidth="23016" windowHeight="12216" tabRatio="608" xr2:uid="{00000000-000D-0000-FFFF-FFFF00000000}"/>
  </bookViews>
  <sheets>
    <sheet name="פרסום תשואה 31.12.2021- לרבעון" sheetId="2" r:id="rId1"/>
    <sheet name="פרסום תשואה 31.12.21-מצטבר לשנה" sheetId="3" r:id="rId2"/>
  </sheets>
  <definedNames>
    <definedName name="_xlnm.Print_Area" localSheetId="0">'פרסום תשואה 31.12.2021- לרבעון'!$A$1:$Y$26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6" i="3" l="1"/>
  <c r="Y24" i="3" s="1"/>
  <c r="V26" i="3"/>
  <c r="W25" i="3" s="1"/>
  <c r="T26" i="3"/>
  <c r="U25" i="3" s="1"/>
  <c r="R26" i="3"/>
  <c r="S25" i="3" s="1"/>
  <c r="P26" i="3"/>
  <c r="Q25" i="3" s="1"/>
  <c r="N26" i="3"/>
  <c r="L26" i="3"/>
  <c r="M24" i="3" s="1"/>
  <c r="J26" i="3"/>
  <c r="K24" i="3" s="1"/>
  <c r="H26" i="3"/>
  <c r="I24" i="3" s="1"/>
  <c r="F26" i="3"/>
  <c r="D26" i="3"/>
  <c r="B26" i="3"/>
  <c r="O25" i="3"/>
  <c r="O24" i="3"/>
  <c r="X23" i="3"/>
  <c r="Y21" i="3" s="1"/>
  <c r="V23" i="3"/>
  <c r="T23" i="3"/>
  <c r="U22" i="3" s="1"/>
  <c r="R23" i="3"/>
  <c r="S22" i="3" s="1"/>
  <c r="P23" i="3"/>
  <c r="Q22" i="3" s="1"/>
  <c r="N23" i="3"/>
  <c r="O21" i="3" s="1"/>
  <c r="L23" i="3"/>
  <c r="M21" i="3" s="1"/>
  <c r="J23" i="3"/>
  <c r="K21" i="3" s="1"/>
  <c r="H23" i="3"/>
  <c r="I21" i="3" s="1"/>
  <c r="F23" i="3"/>
  <c r="D23" i="3"/>
  <c r="B23" i="3"/>
  <c r="W22" i="3"/>
  <c r="O22" i="3"/>
  <c r="W21" i="3"/>
  <c r="S21" i="3"/>
  <c r="X20" i="3"/>
  <c r="Y19" i="3" s="1"/>
  <c r="V20" i="3"/>
  <c r="T20" i="3"/>
  <c r="U18" i="3" s="1"/>
  <c r="R20" i="3"/>
  <c r="S18" i="3" s="1"/>
  <c r="P20" i="3"/>
  <c r="Q16" i="3" s="1"/>
  <c r="N20" i="3"/>
  <c r="O19" i="3" s="1"/>
  <c r="L20" i="3"/>
  <c r="M18" i="3" s="1"/>
  <c r="J20" i="3"/>
  <c r="K19" i="3" s="1"/>
  <c r="H20" i="3"/>
  <c r="I19" i="3" s="1"/>
  <c r="F20" i="3"/>
  <c r="D20" i="3"/>
  <c r="B20" i="3"/>
  <c r="W19" i="3"/>
  <c r="M19" i="3"/>
  <c r="W18" i="3"/>
  <c r="W17" i="3"/>
  <c r="W16" i="3"/>
  <c r="W15" i="3"/>
  <c r="W14" i="3"/>
  <c r="Q14" i="3"/>
  <c r="W13" i="3"/>
  <c r="W12" i="3"/>
  <c r="K12" i="3"/>
  <c r="W11" i="3"/>
  <c r="O11" i="3"/>
  <c r="W10" i="3"/>
  <c r="W9" i="3"/>
  <c r="Q9" i="3"/>
  <c r="W8" i="3"/>
  <c r="Q8" i="3"/>
  <c r="V11" i="2"/>
  <c r="T24" i="2"/>
  <c r="V23" i="2"/>
  <c r="I8" i="3" l="1"/>
  <c r="Q11" i="3"/>
  <c r="I14" i="3"/>
  <c r="I16" i="3"/>
  <c r="Y18" i="3"/>
  <c r="O26" i="3"/>
  <c r="K8" i="3"/>
  <c r="I10" i="3"/>
  <c r="K14" i="3"/>
  <c r="K16" i="3"/>
  <c r="W23" i="3"/>
  <c r="S24" i="3"/>
  <c r="S26" i="3" s="1"/>
  <c r="M8" i="3"/>
  <c r="K10" i="3"/>
  <c r="I12" i="3"/>
  <c r="M14" i="3"/>
  <c r="Q19" i="3"/>
  <c r="O23" i="3"/>
  <c r="K25" i="3"/>
  <c r="Y8" i="3"/>
  <c r="I11" i="3"/>
  <c r="Y12" i="3"/>
  <c r="Y14" i="3"/>
  <c r="I17" i="3"/>
  <c r="Y10" i="3"/>
  <c r="Q17" i="3"/>
  <c r="I9" i="3"/>
  <c r="M11" i="3"/>
  <c r="I13" i="3"/>
  <c r="Q15" i="3"/>
  <c r="K18" i="3"/>
  <c r="W20" i="3"/>
  <c r="M10" i="3"/>
  <c r="M13" i="3"/>
  <c r="I18" i="3"/>
  <c r="W24" i="3"/>
  <c r="W26" i="3" s="1"/>
  <c r="K26" i="3"/>
  <c r="M9" i="3"/>
  <c r="Q13" i="3"/>
  <c r="I15" i="3"/>
  <c r="Y16" i="3"/>
  <c r="Q10" i="3"/>
  <c r="Q20" i="3" s="1"/>
  <c r="O13" i="3"/>
  <c r="I20" i="3"/>
  <c r="O9" i="3"/>
  <c r="M12" i="3"/>
  <c r="M15" i="3"/>
  <c r="Q12" i="3"/>
  <c r="O15" i="3"/>
  <c r="M17" i="3"/>
  <c r="O17" i="3"/>
  <c r="K22" i="3"/>
  <c r="K23" i="3" s="1"/>
  <c r="S23" i="3"/>
  <c r="Q21" i="3"/>
  <c r="Q23" i="3" s="1"/>
  <c r="I22" i="3"/>
  <c r="I23" i="3" s="1"/>
  <c r="Y22" i="3"/>
  <c r="Y23" i="3" s="1"/>
  <c r="Q24" i="3"/>
  <c r="Q26" i="3" s="1"/>
  <c r="I25" i="3"/>
  <c r="I26" i="3" s="1"/>
  <c r="Y25" i="3"/>
  <c r="Y26" i="3" s="1"/>
  <c r="S9" i="3"/>
  <c r="S11" i="3"/>
  <c r="S13" i="3"/>
  <c r="S15" i="3"/>
  <c r="S17" i="3"/>
  <c r="S19" i="3"/>
  <c r="U9" i="3"/>
  <c r="U11" i="3"/>
  <c r="U13" i="3"/>
  <c r="U15" i="3"/>
  <c r="M16" i="3"/>
  <c r="U17" i="3"/>
  <c r="U19" i="3"/>
  <c r="U21" i="3"/>
  <c r="U23" i="3" s="1"/>
  <c r="M22" i="3"/>
  <c r="M23" i="3" s="1"/>
  <c r="U24" i="3"/>
  <c r="U26" i="3" s="1"/>
  <c r="M25" i="3"/>
  <c r="M26" i="3" s="1"/>
  <c r="O8" i="3"/>
  <c r="O10" i="3"/>
  <c r="O12" i="3"/>
  <c r="O14" i="3"/>
  <c r="O16" i="3"/>
  <c r="O18" i="3"/>
  <c r="Q18" i="3"/>
  <c r="S8" i="3"/>
  <c r="K9" i="3"/>
  <c r="S10" i="3"/>
  <c r="K11" i="3"/>
  <c r="S12" i="3"/>
  <c r="K13" i="3"/>
  <c r="S14" i="3"/>
  <c r="K15" i="3"/>
  <c r="S16" i="3"/>
  <c r="K17" i="3"/>
  <c r="Y9" i="3"/>
  <c r="Y11" i="3"/>
  <c r="Y13" i="3"/>
  <c r="Y15" i="3"/>
  <c r="Y17" i="3"/>
  <c r="U8" i="3"/>
  <c r="U10" i="3"/>
  <c r="U12" i="3"/>
  <c r="U14" i="3"/>
  <c r="U16" i="3"/>
  <c r="T7" i="2"/>
  <c r="X24" i="2"/>
  <c r="V24" i="2"/>
  <c r="X23" i="2"/>
  <c r="T23" i="2"/>
  <c r="T25" i="2" s="1"/>
  <c r="X21" i="2"/>
  <c r="V21" i="2"/>
  <c r="T21" i="2"/>
  <c r="X20" i="2"/>
  <c r="V20" i="2"/>
  <c r="T20" i="2"/>
  <c r="X18" i="2"/>
  <c r="V18" i="2"/>
  <c r="T18" i="2"/>
  <c r="X17" i="2"/>
  <c r="V17" i="2"/>
  <c r="T17" i="2"/>
  <c r="X16" i="2"/>
  <c r="V16" i="2"/>
  <c r="T16" i="2"/>
  <c r="X15" i="2"/>
  <c r="V15" i="2"/>
  <c r="T15" i="2"/>
  <c r="X14" i="2"/>
  <c r="V14" i="2"/>
  <c r="T14" i="2"/>
  <c r="X13" i="2"/>
  <c r="V13" i="2"/>
  <c r="T13" i="2"/>
  <c r="X12" i="2"/>
  <c r="V12" i="2"/>
  <c r="T12" i="2"/>
  <c r="X11" i="2"/>
  <c r="T11" i="2"/>
  <c r="X10" i="2"/>
  <c r="V10" i="2"/>
  <c r="T10" i="2"/>
  <c r="X9" i="2"/>
  <c r="V9" i="2"/>
  <c r="T9" i="2"/>
  <c r="X8" i="2"/>
  <c r="V8" i="2"/>
  <c r="T8" i="2"/>
  <c r="X7" i="2"/>
  <c r="V7" i="2"/>
  <c r="N7" i="2"/>
  <c r="K20" i="3" l="1"/>
  <c r="U20" i="3"/>
  <c r="O20" i="3"/>
  <c r="X19" i="2"/>
  <c r="Y15" i="2" s="1"/>
  <c r="T19" i="2"/>
  <c r="U10" i="2" s="1"/>
  <c r="Y13" i="2"/>
  <c r="Y9" i="2"/>
  <c r="Y17" i="2"/>
  <c r="U11" i="2"/>
  <c r="Y12" i="2"/>
  <c r="Y16" i="2"/>
  <c r="X22" i="2"/>
  <c r="Y20" i="2" s="1"/>
  <c r="V25" i="2"/>
  <c r="W24" i="2" s="1"/>
  <c r="V19" i="2"/>
  <c r="V22" i="2"/>
  <c r="W21" i="2" s="1"/>
  <c r="U24" i="2"/>
  <c r="X25" i="2"/>
  <c r="Y24" i="2" s="1"/>
  <c r="T22" i="2"/>
  <c r="U21" i="2" s="1"/>
  <c r="R23" i="2"/>
  <c r="Y8" i="2" l="1"/>
  <c r="Y18" i="2"/>
  <c r="Y14" i="2"/>
  <c r="Y10" i="2"/>
  <c r="Y7" i="2"/>
  <c r="U7" i="2"/>
  <c r="Y11" i="2"/>
  <c r="U17" i="2"/>
  <c r="U13" i="2"/>
  <c r="U14" i="2"/>
  <c r="U12" i="2"/>
  <c r="U8" i="2"/>
  <c r="Y21" i="2"/>
  <c r="Y22" i="2" s="1"/>
  <c r="U16" i="2"/>
  <c r="U18" i="2"/>
  <c r="U15" i="2"/>
  <c r="U9" i="2"/>
  <c r="W23" i="2"/>
  <c r="W25" i="2" s="1"/>
  <c r="U23" i="2"/>
  <c r="U25" i="2" s="1"/>
  <c r="W20" i="2"/>
  <c r="W18" i="2"/>
  <c r="W12" i="2"/>
  <c r="W8" i="2"/>
  <c r="W16" i="2"/>
  <c r="W14" i="2"/>
  <c r="W10" i="2"/>
  <c r="U20" i="2"/>
  <c r="U22" i="2" s="1"/>
  <c r="W22" i="2"/>
  <c r="W11" i="2"/>
  <c r="W13" i="2"/>
  <c r="W7" i="2"/>
  <c r="Y23" i="2"/>
  <c r="Y25" i="2" s="1"/>
  <c r="W15" i="2"/>
  <c r="W17" i="2"/>
  <c r="W9" i="2"/>
  <c r="R24" i="2"/>
  <c r="P24" i="2"/>
  <c r="N24" i="2"/>
  <c r="P23" i="2"/>
  <c r="N23" i="2"/>
  <c r="R21" i="2"/>
  <c r="P21" i="2"/>
  <c r="N21" i="2"/>
  <c r="R20" i="2"/>
  <c r="P20" i="2"/>
  <c r="N20" i="2"/>
  <c r="R18" i="2"/>
  <c r="P18" i="2"/>
  <c r="N18" i="2"/>
  <c r="R17" i="2"/>
  <c r="P17" i="2"/>
  <c r="N17" i="2"/>
  <c r="R16" i="2"/>
  <c r="P16" i="2"/>
  <c r="N16" i="2"/>
  <c r="R15" i="2"/>
  <c r="P15" i="2"/>
  <c r="N15" i="2"/>
  <c r="R14" i="2"/>
  <c r="P14" i="2"/>
  <c r="N14" i="2"/>
  <c r="R13" i="2"/>
  <c r="P13" i="2"/>
  <c r="N13" i="2"/>
  <c r="R12" i="2"/>
  <c r="P12" i="2"/>
  <c r="N12" i="2"/>
  <c r="R11" i="2"/>
  <c r="P11" i="2"/>
  <c r="N11" i="2"/>
  <c r="R10" i="2"/>
  <c r="P10" i="2"/>
  <c r="N10" i="2"/>
  <c r="R9" i="2"/>
  <c r="P9" i="2"/>
  <c r="N9" i="2"/>
  <c r="R8" i="2"/>
  <c r="P8" i="2"/>
  <c r="N8" i="2"/>
  <c r="R7" i="2"/>
  <c r="P7" i="2"/>
  <c r="U19" i="2" l="1"/>
  <c r="W19" i="2"/>
  <c r="R19" i="2"/>
  <c r="S16" i="2" s="1"/>
  <c r="P25" i="2"/>
  <c r="Q23" i="2" s="1"/>
  <c r="N19" i="2"/>
  <c r="O7" i="2" s="1"/>
  <c r="N22" i="2"/>
  <c r="O21" i="2" s="1"/>
  <c r="R22" i="2"/>
  <c r="S21" i="2" s="1"/>
  <c r="P19" i="2"/>
  <c r="Q9" i="2" s="1"/>
  <c r="P22" i="2"/>
  <c r="Q21" i="2" s="1"/>
  <c r="N25" i="2"/>
  <c r="O24" i="2" s="1"/>
  <c r="R25" i="2"/>
  <c r="S23" i="2" s="1"/>
  <c r="H18" i="2"/>
  <c r="H17" i="2"/>
  <c r="H16" i="2"/>
  <c r="H15" i="2"/>
  <c r="H14" i="2"/>
  <c r="H13" i="2"/>
  <c r="H12" i="2"/>
  <c r="H11" i="2"/>
  <c r="H10" i="2"/>
  <c r="H9" i="2"/>
  <c r="H8" i="2"/>
  <c r="H7" i="2"/>
  <c r="H21" i="2"/>
  <c r="H20" i="2"/>
  <c r="H24" i="2"/>
  <c r="H23" i="2"/>
  <c r="J24" i="2"/>
  <c r="J23" i="2"/>
  <c r="J25" i="2" s="1"/>
  <c r="K24" i="2" s="1"/>
  <c r="J21" i="2"/>
  <c r="J20" i="2"/>
  <c r="J18" i="2"/>
  <c r="J17" i="2"/>
  <c r="J16" i="2"/>
  <c r="J15" i="2"/>
  <c r="J14" i="2"/>
  <c r="J13" i="2"/>
  <c r="J12" i="2"/>
  <c r="J11" i="2"/>
  <c r="J10" i="2"/>
  <c r="J9" i="2"/>
  <c r="J8" i="2"/>
  <c r="J7" i="2"/>
  <c r="L24" i="2"/>
  <c r="L23" i="2"/>
  <c r="L21" i="2"/>
  <c r="L20" i="2"/>
  <c r="L18" i="2"/>
  <c r="L17" i="2"/>
  <c r="L16" i="2"/>
  <c r="L15" i="2"/>
  <c r="L14" i="2"/>
  <c r="L13" i="2"/>
  <c r="L12" i="2"/>
  <c r="L11" i="2"/>
  <c r="L10" i="2"/>
  <c r="L9" i="2"/>
  <c r="L8" i="2"/>
  <c r="L7" i="2"/>
  <c r="H22" i="2" l="1"/>
  <c r="I20" i="2" s="1"/>
  <c r="S10" i="2"/>
  <c r="S9" i="2"/>
  <c r="O13" i="2"/>
  <c r="S8" i="2"/>
  <c r="S13" i="2"/>
  <c r="O8" i="2"/>
  <c r="S15" i="2"/>
  <c r="H25" i="2"/>
  <c r="I24" i="2" s="1"/>
  <c r="I21" i="2"/>
  <c r="I22" i="2" s="1"/>
  <c r="L25" i="2"/>
  <c r="M24" i="2" s="1"/>
  <c r="L19" i="2"/>
  <c r="M18" i="2" s="1"/>
  <c r="Q24" i="2"/>
  <c r="Q25" i="2" s="1"/>
  <c r="J22" i="2"/>
  <c r="K21" i="2" s="1"/>
  <c r="S17" i="2"/>
  <c r="H19" i="2"/>
  <c r="I17" i="2" s="1"/>
  <c r="S24" i="2"/>
  <c r="S25" i="2" s="1"/>
  <c r="O10" i="2"/>
  <c r="S18" i="2"/>
  <c r="O9" i="2"/>
  <c r="S20" i="2"/>
  <c r="S22" i="2" s="1"/>
  <c r="Q20" i="2"/>
  <c r="Q22" i="2" s="1"/>
  <c r="S14" i="2"/>
  <c r="S7" i="2"/>
  <c r="S11" i="2"/>
  <c r="S12" i="2"/>
  <c r="Q11" i="2"/>
  <c r="O12" i="2"/>
  <c r="O20" i="2"/>
  <c r="O22" i="2" s="1"/>
  <c r="O11" i="2"/>
  <c r="O15" i="2"/>
  <c r="O18" i="2"/>
  <c r="O17" i="2"/>
  <c r="O16" i="2"/>
  <c r="O14" i="2"/>
  <c r="Q16" i="2"/>
  <c r="Q8" i="2"/>
  <c r="Q18" i="2"/>
  <c r="Q14" i="2"/>
  <c r="Q12" i="2"/>
  <c r="Q10" i="2"/>
  <c r="Q13" i="2"/>
  <c r="Q17" i="2"/>
  <c r="O23" i="2"/>
  <c r="O25" i="2" s="1"/>
  <c r="Q15" i="2"/>
  <c r="Q7" i="2"/>
  <c r="K23" i="2"/>
  <c r="K25" i="2" s="1"/>
  <c r="J19" i="2"/>
  <c r="L22" i="2"/>
  <c r="M21" i="2" s="1"/>
  <c r="F24" i="2"/>
  <c r="F23" i="2"/>
  <c r="F21" i="2"/>
  <c r="F20" i="2"/>
  <c r="F18" i="2"/>
  <c r="F17" i="2"/>
  <c r="F16" i="2"/>
  <c r="F15" i="2"/>
  <c r="F14" i="2"/>
  <c r="F13" i="2"/>
  <c r="F12" i="2"/>
  <c r="F11" i="2"/>
  <c r="F10" i="2"/>
  <c r="F9" i="2"/>
  <c r="F8" i="2"/>
  <c r="F7" i="2"/>
  <c r="D18" i="2"/>
  <c r="D17" i="2"/>
  <c r="D16" i="2"/>
  <c r="D15" i="2"/>
  <c r="D14" i="2"/>
  <c r="D13" i="2"/>
  <c r="D12" i="2"/>
  <c r="D11" i="2"/>
  <c r="D10" i="2"/>
  <c r="D9" i="2"/>
  <c r="D8" i="2"/>
  <c r="D7" i="2"/>
  <c r="D21" i="2"/>
  <c r="D20" i="2"/>
  <c r="D24" i="2"/>
  <c r="D23" i="2"/>
  <c r="B24" i="2"/>
  <c r="B23" i="2"/>
  <c r="B21" i="2"/>
  <c r="B20" i="2"/>
  <c r="B18" i="2"/>
  <c r="B17" i="2"/>
  <c r="B16" i="2"/>
  <c r="B15" i="2"/>
  <c r="B14" i="2"/>
  <c r="B13" i="2"/>
  <c r="B12" i="2"/>
  <c r="B11" i="2"/>
  <c r="B10" i="2"/>
  <c r="B9" i="2"/>
  <c r="B8" i="2"/>
  <c r="B7" i="2"/>
  <c r="M9" i="2" l="1"/>
  <c r="M12" i="2"/>
  <c r="M16" i="2"/>
  <c r="M8" i="2"/>
  <c r="M15" i="2"/>
  <c r="M10" i="2"/>
  <c r="M11" i="2"/>
  <c r="M14" i="2"/>
  <c r="M17" i="2"/>
  <c r="M7" i="2"/>
  <c r="M13" i="2"/>
  <c r="I11" i="2"/>
  <c r="I14" i="2"/>
  <c r="I10" i="2"/>
  <c r="I15" i="2"/>
  <c r="I18" i="2"/>
  <c r="M23" i="2"/>
  <c r="M25" i="2" s="1"/>
  <c r="I16" i="2"/>
  <c r="I12" i="2"/>
  <c r="I23" i="2"/>
  <c r="I25" i="2" s="1"/>
  <c r="I8" i="2"/>
  <c r="I9" i="2"/>
  <c r="I7" i="2"/>
  <c r="I13" i="2"/>
  <c r="K20" i="2"/>
  <c r="K22" i="2" s="1"/>
  <c r="O19" i="2"/>
  <c r="Q19" i="2"/>
  <c r="K15" i="2"/>
  <c r="K11" i="2"/>
  <c r="K13" i="2"/>
  <c r="K16" i="2"/>
  <c r="K12" i="2"/>
  <c r="K8" i="2"/>
  <c r="K18" i="2"/>
  <c r="K14" i="2"/>
  <c r="K10" i="2"/>
  <c r="K17" i="2"/>
  <c r="K9" i="2"/>
  <c r="K7" i="2"/>
  <c r="M20" i="2"/>
  <c r="M22" i="2" s="1"/>
  <c r="D25" i="2"/>
  <c r="D22" i="2"/>
  <c r="D19" i="2"/>
  <c r="E18" i="3" l="1"/>
  <c r="E16" i="3"/>
  <c r="E14" i="3"/>
  <c r="E12" i="3"/>
  <c r="E10" i="3"/>
  <c r="E8" i="3"/>
  <c r="E19" i="3"/>
  <c r="E17" i="3"/>
  <c r="E15" i="3"/>
  <c r="E13" i="3"/>
  <c r="E11" i="3"/>
  <c r="E9" i="3"/>
  <c r="E25" i="3"/>
  <c r="E24" i="3"/>
  <c r="E22" i="3"/>
  <c r="E21" i="3"/>
  <c r="E23" i="3" s="1"/>
  <c r="I19" i="2"/>
  <c r="K19" i="2"/>
  <c r="E26" i="3" l="1"/>
  <c r="E20" i="3"/>
  <c r="F25" i="2"/>
  <c r="F19" i="2"/>
  <c r="G19" i="3" l="1"/>
  <c r="G17" i="3"/>
  <c r="G15" i="3"/>
  <c r="G11" i="3"/>
  <c r="G9" i="3"/>
  <c r="G10" i="3"/>
  <c r="G13" i="3"/>
  <c r="G18" i="3"/>
  <c r="G16" i="3"/>
  <c r="G14" i="3"/>
  <c r="G12" i="3"/>
  <c r="G8" i="3"/>
  <c r="G25" i="3"/>
  <c r="G24" i="3"/>
  <c r="G23" i="2"/>
  <c r="G24" i="2"/>
  <c r="G13" i="2"/>
  <c r="G10" i="2"/>
  <c r="G18" i="2"/>
  <c r="G11" i="2"/>
  <c r="G15" i="2"/>
  <c r="G7" i="2"/>
  <c r="G8" i="2"/>
  <c r="G12" i="2"/>
  <c r="G16" i="2"/>
  <c r="G9" i="2"/>
  <c r="G17" i="2"/>
  <c r="G14" i="2"/>
  <c r="G26" i="3" l="1"/>
  <c r="G25" i="2"/>
  <c r="B25" i="2" l="1"/>
  <c r="F22" i="2"/>
  <c r="B22" i="2"/>
  <c r="B19" i="2"/>
  <c r="G22" i="3" l="1"/>
  <c r="G21" i="3"/>
  <c r="C22" i="3"/>
  <c r="C18" i="3"/>
  <c r="C16" i="3"/>
  <c r="C14" i="3"/>
  <c r="C12" i="3"/>
  <c r="C10" i="3"/>
  <c r="C8" i="3"/>
  <c r="C21" i="3"/>
  <c r="C19" i="3"/>
  <c r="C17" i="3"/>
  <c r="C15" i="3"/>
  <c r="C13" i="3"/>
  <c r="C11" i="3"/>
  <c r="C9" i="3"/>
  <c r="C25" i="3"/>
  <c r="C24" i="3"/>
  <c r="C26" i="3" s="1"/>
  <c r="C23" i="2"/>
  <c r="C24" i="2"/>
  <c r="E21" i="2"/>
  <c r="E20" i="2"/>
  <c r="C10" i="2"/>
  <c r="C20" i="2"/>
  <c r="C11" i="2"/>
  <c r="C15" i="2"/>
  <c r="C7" i="2"/>
  <c r="C8" i="2"/>
  <c r="C12" i="2"/>
  <c r="C16" i="2"/>
  <c r="C9" i="2"/>
  <c r="C13" i="2"/>
  <c r="C21" i="2"/>
  <c r="C14" i="2"/>
  <c r="C17" i="2"/>
  <c r="C18" i="2"/>
  <c r="G21" i="2"/>
  <c r="G20" i="2"/>
  <c r="E14" i="2"/>
  <c r="E11" i="2"/>
  <c r="E15" i="2"/>
  <c r="E7" i="2"/>
  <c r="E8" i="2"/>
  <c r="E12" i="2"/>
  <c r="E16" i="2"/>
  <c r="E9" i="2"/>
  <c r="E13" i="2"/>
  <c r="E10" i="2"/>
  <c r="E17" i="2"/>
  <c r="E18" i="2"/>
  <c r="E24" i="2"/>
  <c r="E23" i="2"/>
  <c r="G23" i="3" l="1"/>
  <c r="C20" i="3"/>
  <c r="C23" i="3"/>
  <c r="G22" i="2"/>
  <c r="E25" i="2"/>
  <c r="E22" i="2"/>
  <c r="C22" i="2"/>
  <c r="C25" i="2"/>
  <c r="C19" i="2"/>
  <c r="E19" i="2"/>
</calcChain>
</file>

<file path=xl/sharedStrings.xml><?xml version="1.0" encoding="utf-8"?>
<sst xmlns="http://schemas.openxmlformats.org/spreadsheetml/2006/main" count="194" uniqueCount="34">
  <si>
    <t>סה"כ</t>
  </si>
  <si>
    <t>נכסים לא סחירים</t>
  </si>
  <si>
    <t>נכסים סחירים ונזילים</t>
  </si>
  <si>
    <t>נכסים בחו"ל</t>
  </si>
  <si>
    <t>נכסים בארץ</t>
  </si>
  <si>
    <t>נכסים אחרים</t>
  </si>
  <si>
    <t>חוזים עתידיים</t>
  </si>
  <si>
    <t>פיקדונות (שאינם מובנים)</t>
  </si>
  <si>
    <t>הלוואות</t>
  </si>
  <si>
    <t>קרנות נאמנות</t>
  </si>
  <si>
    <t>תעודות סל</t>
  </si>
  <si>
    <t>מניות</t>
  </si>
  <si>
    <t>אג"ח קונצרניות לא סחירות</t>
  </si>
  <si>
    <t>אג"ח קונצרניות סחירות</t>
  </si>
  <si>
    <t>אג"ח מיועדות</t>
  </si>
  <si>
    <t>אג"ח ממשלתיות סחירות</t>
  </si>
  <si>
    <t>מזומנים ושווי מזומנים</t>
  </si>
  <si>
    <t>(באחוזים)</t>
  </si>
  <si>
    <t>(באלפי ש"ח)</t>
  </si>
  <si>
    <t>סך נכסים</t>
  </si>
  <si>
    <t>תרומה להכנסה הכוללת
(הון עצמי)</t>
  </si>
  <si>
    <t>תרומה להכנסות מהשקעות
(רווח/הפסד)</t>
  </si>
  <si>
    <t>רבעון 1</t>
  </si>
  <si>
    <t>רבעון 4</t>
  </si>
  <si>
    <t>רבעון 3</t>
  </si>
  <si>
    <t>רבעון 2</t>
  </si>
  <si>
    <t>נתונים לרבעון בשנת :</t>
  </si>
  <si>
    <t>שם חברה</t>
  </si>
  <si>
    <t>פירוט תרומת אפיקי ההשקעה לתשואה הכוללת</t>
  </si>
  <si>
    <t>נוסטרו כללי והון</t>
  </si>
  <si>
    <t>פירוט תרומת אפיקי השקעה בגין התחייבויות מסוג 40,60,70,80,90</t>
  </si>
  <si>
    <t>נתונים מצטברים בשנת :</t>
  </si>
  <si>
    <t>ש. שלמה חברה לביטוח בע"מ</t>
  </si>
  <si>
    <t>(הון עצמי)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</si>
</sst>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 * #,##0.00_ ;_ * \-#,##0.00_ ;_ * &quot;-&quot;??_ ;_ @_ "/>
    <numFmt numFmtId="164" formatCode="_(* #,##0_);_(* \(#,##0\);_(* &quot;-&quot;_);_(@_)"/>
    <numFmt numFmtId="165" formatCode="0.0%"/>
    <numFmt numFmtId="166" formatCode="#,##0_ ;[Red]\-#,##0\ "/>
    <numFmt numFmtId="167" formatCode="[Color43]0.00%;[Color3]\-0.00%"/>
    <numFmt numFmtId="168" formatCode="[Color51]0.0%;[Color3]\-0.0%"/>
    <numFmt numFmtId="169" formatCode="dd\ \בmmmm\ yyyy\ "/>
    <numFmt numFmtId="170" formatCode="dd\.mm\.yy"/>
    <numFmt numFmtId="171" formatCode="dd\.mm\.yyyy"/>
    <numFmt numFmtId="172" formatCode="[Color10]#,##0_);[Color30]#,##0_)"/>
    <numFmt numFmtId="173" formatCode="[Color10]\(#,##0\);[Color30]#,##0_)"/>
    <numFmt numFmtId="174" formatCode="[Color10]#,##0_);[Color30]\(#,##0\)"/>
    <numFmt numFmtId="175" formatCode="&quot;₪&quot;#,##0.00;[Red]&quot;₪&quot;\-#,##0.00"/>
    <numFmt numFmtId="176" formatCode="_-&quot;₪&quot;* #,##0_-;\-&quot;₪&quot;* #,##0_-;_-&quot;₪&quot;* &quot;-&quot;_-;_-@_-"/>
    <numFmt numFmtId="177" formatCode="_ [$€-2]\ * #,##0.00_ ;_ [$€-2]\ * \-#,##0.00_ ;_ [$€-2]\ * &quot;-&quot;??_ "/>
    <numFmt numFmtId="178" formatCode="mmmm\ yyyy"/>
  </numFmts>
  <fonts count="26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sz val="11"/>
      <color theme="1"/>
      <name val="David"/>
      <family val="2"/>
      <charset val="177"/>
    </font>
    <font>
      <sz val="10"/>
      <name val="Arial"/>
      <family val="2"/>
    </font>
    <font>
      <b/>
      <sz val="11"/>
      <color indexed="8"/>
      <name val="David"/>
      <family val="2"/>
      <charset val="177"/>
    </font>
    <font>
      <sz val="11"/>
      <color indexed="8"/>
      <name val="Arial"/>
      <family val="2"/>
      <charset val="177"/>
    </font>
    <font>
      <sz val="11"/>
      <color indexed="8"/>
      <name val="David"/>
      <family val="2"/>
      <charset val="177"/>
    </font>
    <font>
      <sz val="10"/>
      <name val="David"/>
      <family val="2"/>
      <charset val="177"/>
    </font>
    <font>
      <b/>
      <sz val="11"/>
      <name val="David"/>
      <family val="2"/>
      <charset val="177"/>
    </font>
    <font>
      <b/>
      <sz val="9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sz val="14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177"/>
    </font>
    <font>
      <b/>
      <sz val="12"/>
      <color indexed="8"/>
      <name val="David"/>
      <family val="2"/>
      <charset val="177"/>
    </font>
    <font>
      <b/>
      <sz val="14"/>
      <color theme="1"/>
      <name val="David"/>
      <family val="2"/>
    </font>
    <font>
      <b/>
      <sz val="12"/>
      <color theme="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504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167" fontId="5" fillId="0" borderId="0">
      <alignment horizontal="right"/>
      <protection hidden="1"/>
    </xf>
    <xf numFmtId="168" fontId="5" fillId="0" borderId="0">
      <alignment horizontal="right"/>
      <protection hidden="1"/>
    </xf>
    <xf numFmtId="167" fontId="5" fillId="0" borderId="0">
      <alignment horizontal="right"/>
      <protection hidden="1"/>
    </xf>
    <xf numFmtId="0" fontId="3" fillId="0" borderId="0"/>
    <xf numFmtId="169" fontId="5" fillId="0" borderId="0">
      <alignment horizontal="right"/>
      <protection hidden="1"/>
    </xf>
    <xf numFmtId="170" fontId="5" fillId="0" borderId="0">
      <alignment horizontal="right"/>
      <protection locked="0"/>
    </xf>
    <xf numFmtId="171" fontId="5" fillId="0" borderId="0">
      <alignment horizontal="right"/>
      <protection locked="0"/>
    </xf>
    <xf numFmtId="14" fontId="5" fillId="0" borderId="0">
      <alignment horizontal="right"/>
      <protection locked="0"/>
    </xf>
    <xf numFmtId="14" fontId="5" fillId="0" borderId="0">
      <alignment horizontal="right"/>
      <protection locked="0"/>
    </xf>
    <xf numFmtId="172" fontId="5" fillId="0" borderId="0">
      <alignment horizontal="right"/>
      <protection hidden="1"/>
    </xf>
    <xf numFmtId="173" fontId="5" fillId="0" borderId="0">
      <alignment horizontal="right"/>
      <protection hidden="1"/>
    </xf>
    <xf numFmtId="172" fontId="5" fillId="0" borderId="0">
      <alignment horizontal="right"/>
      <protection hidden="1"/>
    </xf>
    <xf numFmtId="174" fontId="5" fillId="0" borderId="0">
      <alignment horizontal="right"/>
      <protection hidden="1"/>
    </xf>
    <xf numFmtId="174" fontId="5" fillId="0" borderId="0">
      <alignment horizontal="right"/>
      <protection locked="0"/>
    </xf>
    <xf numFmtId="37" fontId="5" fillId="0" borderId="0">
      <alignment horizontal="right"/>
      <protection hidden="1"/>
    </xf>
    <xf numFmtId="172" fontId="5" fillId="0" borderId="0">
      <alignment horizontal="right"/>
      <protection hidden="1"/>
    </xf>
    <xf numFmtId="172" fontId="5" fillId="0" borderId="0">
      <alignment horizontal="right"/>
      <protection hidden="1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 applyFont="0" applyFill="0" applyBorder="0" applyAlignment="0" applyProtection="0">
      <alignment wrapText="1"/>
    </xf>
    <xf numFmtId="0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3" fillId="0" borderId="0"/>
    <xf numFmtId="0" fontId="19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5" fillId="0" borderId="0"/>
    <xf numFmtId="0" fontId="5" fillId="0" borderId="0" applyNumberFormat="0" applyBorder="0" applyAlignment="0" applyProtection="0"/>
    <xf numFmtId="17" fontId="5" fillId="0" borderId="0">
      <alignment horizontal="right"/>
      <protection locked="0"/>
    </xf>
    <xf numFmtId="0" fontId="5" fillId="0" borderId="0">
      <alignment horizontal="right"/>
      <protection hidden="1"/>
    </xf>
    <xf numFmtId="0" fontId="5" fillId="0" borderId="0">
      <alignment horizontal="right"/>
      <protection hidden="1"/>
    </xf>
    <xf numFmtId="37" fontId="5" fillId="0" borderId="0"/>
    <xf numFmtId="178" fontId="5" fillId="0" borderId="0">
      <alignment horizontal="right"/>
      <protection hidden="1"/>
    </xf>
    <xf numFmtId="0" fontId="5" fillId="0" borderId="0">
      <alignment horizontal="right" readingOrder="2"/>
    </xf>
    <xf numFmtId="0" fontId="5" fillId="0" borderId="0">
      <alignment horizontal="right" readingOrder="2"/>
      <protection hidden="1"/>
    </xf>
    <xf numFmtId="0" fontId="5" fillId="0" borderId="0">
      <alignment horizontal="right"/>
      <protection hidden="1"/>
    </xf>
    <xf numFmtId="37" fontId="5" fillId="0" borderId="0"/>
    <xf numFmtId="17" fontId="5" fillId="0" borderId="0">
      <alignment horizontal="right"/>
      <protection locked="0"/>
    </xf>
    <xf numFmtId="169" fontId="5" fillId="0" borderId="0">
      <alignment horizontal="right" readingOrder="2"/>
      <protection hidden="1"/>
    </xf>
    <xf numFmtId="0" fontId="2" fillId="0" borderId="0">
      <alignment horizontal="right" wrapText="1"/>
    </xf>
  </cellStyleXfs>
  <cellXfs count="77">
    <xf numFmtId="0" fontId="0" fillId="0" borderId="0" xfId="0"/>
    <xf numFmtId="0" fontId="2" fillId="0" borderId="0" xfId="0" applyFont="1"/>
    <xf numFmtId="0" fontId="4" fillId="4" borderId="2" xfId="2" applyFont="1" applyFill="1" applyBorder="1"/>
    <xf numFmtId="166" fontId="6" fillId="3" borderId="4" xfId="1" applyNumberFormat="1" applyFont="1" applyFill="1" applyBorder="1" applyAlignment="1">
      <alignment horizontal="right"/>
    </xf>
    <xf numFmtId="0" fontId="4" fillId="4" borderId="4" xfId="2" applyFont="1" applyFill="1" applyBorder="1"/>
    <xf numFmtId="166" fontId="6" fillId="3" borderId="5" xfId="1" applyNumberFormat="1" applyFont="1" applyFill="1" applyBorder="1" applyAlignment="1">
      <alignment horizontal="right"/>
    </xf>
    <xf numFmtId="0" fontId="4" fillId="4" borderId="5" xfId="2" applyFont="1" applyFill="1" applyBorder="1"/>
    <xf numFmtId="0" fontId="4" fillId="4" borderId="6" xfId="2" applyFont="1" applyFill="1" applyBorder="1"/>
    <xf numFmtId="0" fontId="4" fillId="4" borderId="7" xfId="2" applyFont="1" applyFill="1" applyBorder="1"/>
    <xf numFmtId="0" fontId="4" fillId="4" borderId="8" xfId="2" applyFont="1" applyFill="1" applyBorder="1"/>
    <xf numFmtId="0" fontId="7" fillId="0" borderId="0" xfId="3" applyFont="1"/>
    <xf numFmtId="0" fontId="4" fillId="4" borderId="10" xfId="2" applyFont="1" applyFill="1" applyBorder="1"/>
    <xf numFmtId="0" fontId="4" fillId="4" borderId="12" xfId="2" applyFont="1" applyFill="1" applyBorder="1"/>
    <xf numFmtId="165" fontId="6" fillId="3" borderId="13" xfId="1" applyNumberFormat="1" applyFont="1" applyFill="1" applyBorder="1" applyAlignment="1">
      <alignment horizontal="right"/>
    </xf>
    <xf numFmtId="0" fontId="4" fillId="4" borderId="14" xfId="2" applyFont="1" applyFill="1" applyBorder="1"/>
    <xf numFmtId="0" fontId="9" fillId="4" borderId="1" xfId="2" applyFont="1" applyFill="1" applyBorder="1" applyAlignment="1">
      <alignment horizontal="center" vertical="center" readingOrder="2"/>
    </xf>
    <xf numFmtId="0" fontId="9" fillId="4" borderId="9" xfId="2" applyFont="1" applyFill="1" applyBorder="1" applyAlignment="1">
      <alignment horizontal="center" vertical="center" readingOrder="2"/>
    </xf>
    <xf numFmtId="0" fontId="9" fillId="4" borderId="2" xfId="2" applyFont="1" applyFill="1" applyBorder="1" applyAlignment="1">
      <alignment horizontal="center" vertical="center" readingOrder="2"/>
    </xf>
    <xf numFmtId="1" fontId="10" fillId="0" borderId="0" xfId="2" applyNumberFormat="1" applyFont="1" applyFill="1" applyBorder="1" applyAlignment="1">
      <alignment horizontal="center"/>
    </xf>
    <xf numFmtId="0" fontId="11" fillId="0" borderId="0" xfId="3" applyFont="1"/>
    <xf numFmtId="0" fontId="12" fillId="0" borderId="0" xfId="0" applyFont="1" applyAlignment="1">
      <alignment horizontal="right" readingOrder="2"/>
    </xf>
    <xf numFmtId="0" fontId="12" fillId="0" borderId="0" xfId="0" applyFont="1"/>
    <xf numFmtId="166" fontId="6" fillId="3" borderId="18" xfId="1" applyNumberFormat="1" applyFont="1" applyFill="1" applyBorder="1" applyAlignment="1">
      <alignment horizontal="right"/>
    </xf>
    <xf numFmtId="165" fontId="6" fillId="3" borderId="18" xfId="1" applyNumberFormat="1" applyFont="1" applyFill="1" applyBorder="1" applyAlignment="1">
      <alignment horizontal="right"/>
    </xf>
    <xf numFmtId="166" fontId="6" fillId="2" borderId="18" xfId="1" applyNumberFormat="1" applyFont="1" applyFill="1" applyBorder="1" applyAlignment="1">
      <alignment horizontal="right"/>
    </xf>
    <xf numFmtId="165" fontId="6" fillId="2" borderId="18" xfId="1" applyNumberFormat="1" applyFont="1" applyFill="1" applyBorder="1" applyAlignment="1">
      <alignment horizontal="right"/>
    </xf>
    <xf numFmtId="166" fontId="8" fillId="3" borderId="18" xfId="1" applyNumberFormat="1" applyFont="1" applyFill="1" applyBorder="1" applyAlignment="1">
      <alignment horizontal="right" vertical="center"/>
    </xf>
    <xf numFmtId="165" fontId="8" fillId="3" borderId="18" xfId="4" applyNumberFormat="1" applyFont="1" applyFill="1" applyBorder="1" applyAlignment="1">
      <alignment horizontal="right" vertical="center"/>
    </xf>
    <xf numFmtId="166" fontId="4" fillId="2" borderId="18" xfId="1" applyNumberFormat="1" applyFont="1" applyFill="1" applyBorder="1" applyAlignment="1">
      <alignment horizontal="right"/>
    </xf>
    <xf numFmtId="165" fontId="4" fillId="2" borderId="18" xfId="1" applyNumberFormat="1" applyFont="1" applyFill="1" applyBorder="1" applyAlignment="1">
      <alignment horizontal="right"/>
    </xf>
    <xf numFmtId="166" fontId="4" fillId="3" borderId="18" xfId="1" applyNumberFormat="1" applyFont="1" applyFill="1" applyBorder="1" applyAlignment="1">
      <alignment horizontal="right"/>
    </xf>
    <xf numFmtId="165" fontId="4" fillId="3" borderId="18" xfId="1" applyNumberFormat="1" applyFont="1" applyFill="1" applyBorder="1" applyAlignment="1">
      <alignment horizontal="right"/>
    </xf>
    <xf numFmtId="0" fontId="23" fillId="5" borderId="15" xfId="2" applyFont="1" applyFill="1" applyBorder="1" applyAlignment="1">
      <alignment horizontal="right"/>
    </xf>
    <xf numFmtId="0" fontId="23" fillId="5" borderId="16" xfId="2" applyFont="1" applyFill="1" applyBorder="1" applyAlignment="1">
      <alignment horizontal="right"/>
    </xf>
    <xf numFmtId="0" fontId="23" fillId="5" borderId="17" xfId="2" applyFont="1" applyFill="1" applyBorder="1" applyAlignment="1">
      <alignment horizontal="right"/>
    </xf>
    <xf numFmtId="0" fontId="4" fillId="4" borderId="11" xfId="2" applyFont="1" applyFill="1" applyBorder="1" applyAlignment="1">
      <alignment horizontal="center" vertical="center" wrapText="1"/>
    </xf>
    <xf numFmtId="0" fontId="4" fillId="4" borderId="3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/>
    </xf>
    <xf numFmtId="0" fontId="4" fillId="4" borderId="1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/>
    </xf>
    <xf numFmtId="0" fontId="4" fillId="4" borderId="1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 vertical="center" wrapText="1"/>
    </xf>
    <xf numFmtId="0" fontId="4" fillId="4" borderId="11" xfId="2" applyFont="1" applyFill="1" applyBorder="1" applyAlignment="1">
      <alignment horizontal="center" vertical="center" wrapText="1"/>
    </xf>
    <xf numFmtId="0" fontId="4" fillId="4" borderId="3" xfId="2" applyFont="1" applyFill="1" applyBorder="1" applyAlignment="1">
      <alignment horizontal="center" vertical="center" wrapText="1"/>
    </xf>
    <xf numFmtId="0" fontId="4" fillId="4" borderId="7" xfId="2" applyFont="1" applyFill="1" applyBorder="1" applyAlignment="1">
      <alignment horizontal="center"/>
    </xf>
    <xf numFmtId="0" fontId="4" fillId="4" borderId="19" xfId="2" applyFont="1" applyFill="1" applyBorder="1" applyAlignment="1">
      <alignment horizontal="center"/>
    </xf>
    <xf numFmtId="0" fontId="4" fillId="4" borderId="20" xfId="2" applyFont="1" applyFill="1" applyBorder="1" applyAlignment="1">
      <alignment horizontal="center"/>
    </xf>
    <xf numFmtId="0" fontId="24" fillId="0" borderId="0" xfId="0" applyFont="1"/>
    <xf numFmtId="0" fontId="25" fillId="0" borderId="0" xfId="0" applyFont="1"/>
    <xf numFmtId="0" fontId="12" fillId="0" borderId="0" xfId="0" applyFont="1" applyBorder="1" applyAlignment="1">
      <alignment vertical="top"/>
    </xf>
    <xf numFmtId="0" fontId="23" fillId="5" borderId="15" xfId="2" applyFont="1" applyFill="1" applyBorder="1" applyAlignment="1">
      <alignment horizontal="right" vertical="top"/>
    </xf>
    <xf numFmtId="0" fontId="23" fillId="5" borderId="16" xfId="2" applyFont="1" applyFill="1" applyBorder="1" applyAlignment="1">
      <alignment horizontal="right" vertical="top"/>
    </xf>
    <xf numFmtId="0" fontId="23" fillId="5" borderId="17" xfId="2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0" fontId="4" fillId="4" borderId="7" xfId="2" applyFont="1" applyFill="1" applyBorder="1" applyAlignment="1">
      <alignment horizontal="center" vertical="center" wrapText="1"/>
    </xf>
    <xf numFmtId="0" fontId="4" fillId="4" borderId="21" xfId="2" applyFont="1" applyFill="1" applyBorder="1" applyAlignment="1">
      <alignment horizontal="center" vertical="center" wrapText="1"/>
    </xf>
    <xf numFmtId="166" fontId="4" fillId="2" borderId="23" xfId="1" applyNumberFormat="1" applyFont="1" applyFill="1" applyBorder="1" applyAlignment="1">
      <alignment horizontal="right"/>
    </xf>
    <xf numFmtId="165" fontId="4" fillId="2" borderId="23" xfId="1" applyNumberFormat="1" applyFont="1" applyFill="1" applyBorder="1" applyAlignment="1">
      <alignment horizontal="right"/>
    </xf>
    <xf numFmtId="166" fontId="4" fillId="3" borderId="23" xfId="1" applyNumberFormat="1" applyFont="1" applyFill="1" applyBorder="1" applyAlignment="1">
      <alignment horizontal="right"/>
    </xf>
    <xf numFmtId="165" fontId="8" fillId="3" borderId="23" xfId="4" applyNumberFormat="1" applyFont="1" applyFill="1" applyBorder="1" applyAlignment="1">
      <alignment horizontal="right" vertical="center"/>
    </xf>
    <xf numFmtId="165" fontId="4" fillId="3" borderId="23" xfId="1" applyNumberFormat="1" applyFont="1" applyFill="1" applyBorder="1" applyAlignment="1">
      <alignment horizontal="right"/>
    </xf>
    <xf numFmtId="166" fontId="6" fillId="2" borderId="22" xfId="1" applyNumberFormat="1" applyFont="1" applyFill="1" applyBorder="1" applyAlignment="1">
      <alignment horizontal="right"/>
    </xf>
    <xf numFmtId="165" fontId="6" fillId="2" borderId="22" xfId="1" applyNumberFormat="1" applyFont="1" applyFill="1" applyBorder="1" applyAlignment="1">
      <alignment horizontal="right"/>
    </xf>
    <xf numFmtId="166" fontId="6" fillId="3" borderId="22" xfId="1" applyNumberFormat="1" applyFont="1" applyFill="1" applyBorder="1" applyAlignment="1">
      <alignment horizontal="right"/>
    </xf>
    <xf numFmtId="165" fontId="6" fillId="3" borderId="22" xfId="1" applyNumberFormat="1" applyFont="1" applyFill="1" applyBorder="1" applyAlignment="1">
      <alignment horizontal="right"/>
    </xf>
    <xf numFmtId="166" fontId="8" fillId="2" borderId="23" xfId="1" applyNumberFormat="1" applyFont="1" applyFill="1" applyBorder="1" applyAlignment="1">
      <alignment horizontal="right" vertical="center"/>
    </xf>
    <xf numFmtId="166" fontId="8" fillId="3" borderId="23" xfId="1" applyNumberFormat="1" applyFont="1" applyFill="1" applyBorder="1" applyAlignment="1">
      <alignment horizontal="right" vertical="center"/>
    </xf>
    <xf numFmtId="0" fontId="4" fillId="4" borderId="24" xfId="2" applyFont="1" applyFill="1" applyBorder="1"/>
    <xf numFmtId="166" fontId="8" fillId="3" borderId="25" xfId="1" applyNumberFormat="1" applyFont="1" applyFill="1" applyBorder="1" applyAlignment="1">
      <alignment horizontal="right" vertical="center"/>
    </xf>
    <xf numFmtId="165" fontId="8" fillId="3" borderId="26" xfId="4" applyNumberFormat="1" applyFont="1" applyFill="1" applyBorder="1" applyAlignment="1">
      <alignment horizontal="right" vertical="center"/>
    </xf>
    <xf numFmtId="165" fontId="4" fillId="2" borderId="23" xfId="4" applyNumberFormat="1" applyFont="1" applyFill="1" applyBorder="1" applyAlignment="1">
      <alignment horizontal="right"/>
    </xf>
    <xf numFmtId="0" fontId="4" fillId="4" borderId="27" xfId="2" applyFont="1" applyFill="1" applyBorder="1"/>
    <xf numFmtId="0" fontId="4" fillId="4" borderId="25" xfId="2" applyFont="1" applyFill="1" applyBorder="1"/>
    <xf numFmtId="165" fontId="6" fillId="3" borderId="23" xfId="1" applyNumberFormat="1" applyFont="1" applyFill="1" applyBorder="1" applyAlignment="1">
      <alignment horizontal="right"/>
    </xf>
  </cellXfs>
  <cellStyles count="504">
    <cellStyle name="% 1" xfId="5" xr:uid="{00000000-0005-0000-0000-000000000000}"/>
    <cellStyle name="% 2" xfId="6" xr:uid="{00000000-0005-0000-0000-000001000000}"/>
    <cellStyle name="% 3" xfId="7" xr:uid="{00000000-0005-0000-0000-000002000000}"/>
    <cellStyle name="=C:\WINNT\SYSTEM32\COMMAND.COM" xfId="8" xr:uid="{00000000-0005-0000-0000-000003000000}"/>
    <cellStyle name="01 בינואר 2000" xfId="9" xr:uid="{00000000-0005-0000-0000-000004000000}"/>
    <cellStyle name="01.01.00" xfId="10" xr:uid="{00000000-0005-0000-0000-000005000000}"/>
    <cellStyle name="01.01.2000" xfId="11" xr:uid="{00000000-0005-0000-0000-000006000000}"/>
    <cellStyle name="01/01/00" xfId="12" xr:uid="{00000000-0005-0000-0000-000007000000}"/>
    <cellStyle name="01/01/2000" xfId="13" xr:uid="{00000000-0005-0000-0000-000008000000}"/>
    <cellStyle name="1" xfId="14" xr:uid="{00000000-0005-0000-0000-000009000000}"/>
    <cellStyle name="2" xfId="15" xr:uid="{00000000-0005-0000-0000-00000A000000}"/>
    <cellStyle name="3" xfId="16" xr:uid="{00000000-0005-0000-0000-00000B000000}"/>
    <cellStyle name="4" xfId="17" xr:uid="{00000000-0005-0000-0000-00000C000000}"/>
    <cellStyle name="5" xfId="18" xr:uid="{00000000-0005-0000-0000-00000D000000}"/>
    <cellStyle name="97" xfId="19" xr:uid="{00000000-0005-0000-0000-00000E000000}"/>
    <cellStyle name="98" xfId="20" xr:uid="{00000000-0005-0000-0000-00000F000000}"/>
    <cellStyle name="99" xfId="21" xr:uid="{00000000-0005-0000-0000-000010000000}"/>
    <cellStyle name="Comma [0] 2" xfId="22" xr:uid="{00000000-0005-0000-0000-000011000000}"/>
    <cellStyle name="Comma [0] 2 2" xfId="23" xr:uid="{00000000-0005-0000-0000-000012000000}"/>
    <cellStyle name="Comma [0] 2 2 2" xfId="24" xr:uid="{00000000-0005-0000-0000-000013000000}"/>
    <cellStyle name="Comma [0] 2 3" xfId="25" xr:uid="{00000000-0005-0000-0000-000014000000}"/>
    <cellStyle name="Comma [0] 2 4" xfId="26" xr:uid="{00000000-0005-0000-0000-000015000000}"/>
    <cellStyle name="Comma [0] 3" xfId="27" xr:uid="{00000000-0005-0000-0000-000016000000}"/>
    <cellStyle name="Comma 2" xfId="28" xr:uid="{00000000-0005-0000-0000-000017000000}"/>
    <cellStyle name="Comma 2 2" xfId="29" xr:uid="{00000000-0005-0000-0000-000018000000}"/>
    <cellStyle name="Comma 2 2 2" xfId="30" xr:uid="{00000000-0005-0000-0000-000019000000}"/>
    <cellStyle name="Comma 2 2 3" xfId="31" xr:uid="{00000000-0005-0000-0000-00001A000000}"/>
    <cellStyle name="Comma 2 2 4" xfId="32" xr:uid="{00000000-0005-0000-0000-00001B000000}"/>
    <cellStyle name="Comma 2 2 5" xfId="33" xr:uid="{00000000-0005-0000-0000-00001C000000}"/>
    <cellStyle name="Comma 2 2 6" xfId="34" xr:uid="{00000000-0005-0000-0000-00001D000000}"/>
    <cellStyle name="Comma 2 2 7" xfId="35" xr:uid="{00000000-0005-0000-0000-00001E000000}"/>
    <cellStyle name="Comma 2 3" xfId="36" xr:uid="{00000000-0005-0000-0000-00001F000000}"/>
    <cellStyle name="Comma 2 4" xfId="37" xr:uid="{00000000-0005-0000-0000-000020000000}"/>
    <cellStyle name="Comma 2 5" xfId="38" xr:uid="{00000000-0005-0000-0000-000021000000}"/>
    <cellStyle name="Comma 2 6" xfId="39" xr:uid="{00000000-0005-0000-0000-000022000000}"/>
    <cellStyle name="Comma 2 7" xfId="40" xr:uid="{00000000-0005-0000-0000-000023000000}"/>
    <cellStyle name="Comma 2 8" xfId="41" xr:uid="{00000000-0005-0000-0000-000024000000}"/>
    <cellStyle name="Comma 2 9" xfId="42" xr:uid="{00000000-0005-0000-0000-000025000000}"/>
    <cellStyle name="Comma 3" xfId="1" xr:uid="{00000000-0005-0000-0000-000026000000}"/>
    <cellStyle name="Comma 3 2" xfId="43" xr:uid="{00000000-0005-0000-0000-000027000000}"/>
    <cellStyle name="Comma 4" xfId="44" xr:uid="{00000000-0005-0000-0000-000028000000}"/>
    <cellStyle name="Comma 5" xfId="45" xr:uid="{00000000-0005-0000-0000-000029000000}"/>
    <cellStyle name="Comma 6" xfId="46" xr:uid="{00000000-0005-0000-0000-00002A000000}"/>
    <cellStyle name="Comma 7" xfId="47" xr:uid="{00000000-0005-0000-0000-00002B000000}"/>
    <cellStyle name="Currency [0] _1" xfId="48" xr:uid="{00000000-0005-0000-0000-00002C000000}"/>
    <cellStyle name="Euro" xfId="49" xr:uid="{00000000-0005-0000-0000-00002D000000}"/>
    <cellStyle name="Hyperlink 2" xfId="50" xr:uid="{00000000-0005-0000-0000-00002E000000}"/>
    <cellStyle name="Hyperlink 2 2" xfId="51" xr:uid="{00000000-0005-0000-0000-00002F000000}"/>
    <cellStyle name="Hyperlink 2 2 2" xfId="52" xr:uid="{00000000-0005-0000-0000-000030000000}"/>
    <cellStyle name="Hyperlink 2 2 2 2" xfId="53" xr:uid="{00000000-0005-0000-0000-000031000000}"/>
    <cellStyle name="Hyperlink 2 3" xfId="54" xr:uid="{00000000-0005-0000-0000-000032000000}"/>
    <cellStyle name="Hyperlink 2 4" xfId="55" xr:uid="{00000000-0005-0000-0000-000033000000}"/>
    <cellStyle name="Hyperlink 2 5" xfId="56" xr:uid="{00000000-0005-0000-0000-000034000000}"/>
    <cellStyle name="Hyperlink 2 6" xfId="57" xr:uid="{00000000-0005-0000-0000-000035000000}"/>
    <cellStyle name="Hyperlink 2 7" xfId="58" xr:uid="{00000000-0005-0000-0000-000036000000}"/>
    <cellStyle name="Hyperlink 2 8" xfId="59" xr:uid="{00000000-0005-0000-0000-000037000000}"/>
    <cellStyle name="Hyperlink 2_Data" xfId="60" xr:uid="{00000000-0005-0000-0000-000038000000}"/>
    <cellStyle name="Normal" xfId="0" builtinId="0"/>
    <cellStyle name="Normal 10" xfId="61" xr:uid="{00000000-0005-0000-0000-00003A000000}"/>
    <cellStyle name="Normal 11" xfId="62" xr:uid="{00000000-0005-0000-0000-00003B000000}"/>
    <cellStyle name="Normal 12" xfId="63" xr:uid="{00000000-0005-0000-0000-00003C000000}"/>
    <cellStyle name="Normal 12 2" xfId="64" xr:uid="{00000000-0005-0000-0000-00003D000000}"/>
    <cellStyle name="Normal 12 3" xfId="65" xr:uid="{00000000-0005-0000-0000-00003E000000}"/>
    <cellStyle name="Normal 12 4" xfId="66" xr:uid="{00000000-0005-0000-0000-00003F000000}"/>
    <cellStyle name="Normal 12 5" xfId="67" xr:uid="{00000000-0005-0000-0000-000040000000}"/>
    <cellStyle name="Normal 12 6" xfId="68" xr:uid="{00000000-0005-0000-0000-000041000000}"/>
    <cellStyle name="Normal 12 7" xfId="69" xr:uid="{00000000-0005-0000-0000-000042000000}"/>
    <cellStyle name="Normal 12 8" xfId="70" xr:uid="{00000000-0005-0000-0000-000043000000}"/>
    <cellStyle name="Normal 13" xfId="71" xr:uid="{00000000-0005-0000-0000-000044000000}"/>
    <cellStyle name="Normal 13 2" xfId="72" xr:uid="{00000000-0005-0000-0000-000045000000}"/>
    <cellStyle name="Normal 13 3" xfId="73" xr:uid="{00000000-0005-0000-0000-000046000000}"/>
    <cellStyle name="Normal 13 4" xfId="74" xr:uid="{00000000-0005-0000-0000-000047000000}"/>
    <cellStyle name="Normal 13 5" xfId="75" xr:uid="{00000000-0005-0000-0000-000048000000}"/>
    <cellStyle name="Normal 13 6" xfId="76" xr:uid="{00000000-0005-0000-0000-000049000000}"/>
    <cellStyle name="Normal 13 7" xfId="77" xr:uid="{00000000-0005-0000-0000-00004A000000}"/>
    <cellStyle name="Normal 13 8" xfId="78" xr:uid="{00000000-0005-0000-0000-00004B000000}"/>
    <cellStyle name="Normal 14" xfId="79" xr:uid="{00000000-0005-0000-0000-00004C000000}"/>
    <cellStyle name="Normal 14 2" xfId="80" xr:uid="{00000000-0005-0000-0000-00004D000000}"/>
    <cellStyle name="Normal 14 3" xfId="81" xr:uid="{00000000-0005-0000-0000-00004E000000}"/>
    <cellStyle name="Normal 14 4" xfId="82" xr:uid="{00000000-0005-0000-0000-00004F000000}"/>
    <cellStyle name="Normal 14 5" xfId="83" xr:uid="{00000000-0005-0000-0000-000050000000}"/>
    <cellStyle name="Normal 14 6" xfId="84" xr:uid="{00000000-0005-0000-0000-000051000000}"/>
    <cellStyle name="Normal 14 7" xfId="85" xr:uid="{00000000-0005-0000-0000-000052000000}"/>
    <cellStyle name="Normal 14 8" xfId="86" xr:uid="{00000000-0005-0000-0000-000053000000}"/>
    <cellStyle name="Normal 15" xfId="87" xr:uid="{00000000-0005-0000-0000-000054000000}"/>
    <cellStyle name="Normal 15 2" xfId="88" xr:uid="{00000000-0005-0000-0000-000055000000}"/>
    <cellStyle name="Normal 15 3" xfId="89" xr:uid="{00000000-0005-0000-0000-000056000000}"/>
    <cellStyle name="Normal 15 4" xfId="90" xr:uid="{00000000-0005-0000-0000-000057000000}"/>
    <cellStyle name="Normal 15 5" xfId="91" xr:uid="{00000000-0005-0000-0000-000058000000}"/>
    <cellStyle name="Normal 15 6" xfId="92" xr:uid="{00000000-0005-0000-0000-000059000000}"/>
    <cellStyle name="Normal 15 7" xfId="93" xr:uid="{00000000-0005-0000-0000-00005A000000}"/>
    <cellStyle name="Normal 15 8" xfId="94" xr:uid="{00000000-0005-0000-0000-00005B000000}"/>
    <cellStyle name="Normal 16" xfId="95" xr:uid="{00000000-0005-0000-0000-00005C000000}"/>
    <cellStyle name="Normal 16 2" xfId="96" xr:uid="{00000000-0005-0000-0000-00005D000000}"/>
    <cellStyle name="Normal 16 3" xfId="97" xr:uid="{00000000-0005-0000-0000-00005E000000}"/>
    <cellStyle name="Normal 16 4" xfId="98" xr:uid="{00000000-0005-0000-0000-00005F000000}"/>
    <cellStyle name="Normal 16 5" xfId="99" xr:uid="{00000000-0005-0000-0000-000060000000}"/>
    <cellStyle name="Normal 16 6" xfId="100" xr:uid="{00000000-0005-0000-0000-000061000000}"/>
    <cellStyle name="Normal 16 7" xfId="101" xr:uid="{00000000-0005-0000-0000-000062000000}"/>
    <cellStyle name="Normal 16 8" xfId="102" xr:uid="{00000000-0005-0000-0000-000063000000}"/>
    <cellStyle name="Normal 17" xfId="103" xr:uid="{00000000-0005-0000-0000-000064000000}"/>
    <cellStyle name="Normal 17 2" xfId="104" xr:uid="{00000000-0005-0000-0000-000065000000}"/>
    <cellStyle name="Normal 17 3" xfId="105" xr:uid="{00000000-0005-0000-0000-000066000000}"/>
    <cellStyle name="Normal 18" xfId="106" xr:uid="{00000000-0005-0000-0000-000067000000}"/>
    <cellStyle name="Normal 18 2" xfId="107" xr:uid="{00000000-0005-0000-0000-000068000000}"/>
    <cellStyle name="Normal 18 3" xfId="108" xr:uid="{00000000-0005-0000-0000-000069000000}"/>
    <cellStyle name="Normal 19" xfId="109" xr:uid="{00000000-0005-0000-0000-00006A000000}"/>
    <cellStyle name="Normal 2" xfId="110" xr:uid="{00000000-0005-0000-0000-00006B000000}"/>
    <cellStyle name="Normal 2 10" xfId="111" xr:uid="{00000000-0005-0000-0000-00006C000000}"/>
    <cellStyle name="Normal 2 11" xfId="112" xr:uid="{00000000-0005-0000-0000-00006D000000}"/>
    <cellStyle name="Normal 2 12" xfId="113" xr:uid="{00000000-0005-0000-0000-00006E000000}"/>
    <cellStyle name="Normal 2 13" xfId="114" xr:uid="{00000000-0005-0000-0000-00006F000000}"/>
    <cellStyle name="Normal 2 2" xfId="115" xr:uid="{00000000-0005-0000-0000-000070000000}"/>
    <cellStyle name="Normal 2 2 2" xfId="116" xr:uid="{00000000-0005-0000-0000-000071000000}"/>
    <cellStyle name="Normal 2 2 2 2" xfId="117" xr:uid="{00000000-0005-0000-0000-000072000000}"/>
    <cellStyle name="Normal 2 2 2 2 2" xfId="118" xr:uid="{00000000-0005-0000-0000-000073000000}"/>
    <cellStyle name="Normal 2 2 2 2 2 2" xfId="119" xr:uid="{00000000-0005-0000-0000-000074000000}"/>
    <cellStyle name="Normal 2 2 2 2_ירידות ערך שנזקפו" xfId="120" xr:uid="{00000000-0005-0000-0000-000075000000}"/>
    <cellStyle name="Normal 2 2 2 3" xfId="121" xr:uid="{00000000-0005-0000-0000-000076000000}"/>
    <cellStyle name="Normal 2 2 2 4" xfId="122" xr:uid="{00000000-0005-0000-0000-000077000000}"/>
    <cellStyle name="Normal 2 2 2 5" xfId="123" xr:uid="{00000000-0005-0000-0000-000078000000}"/>
    <cellStyle name="Normal 2 2 2 6" xfId="124" xr:uid="{00000000-0005-0000-0000-000079000000}"/>
    <cellStyle name="Normal 2 2 2 7" xfId="125" xr:uid="{00000000-0005-0000-0000-00007A000000}"/>
    <cellStyle name="Normal 2 2 2 8" xfId="126" xr:uid="{00000000-0005-0000-0000-00007B000000}"/>
    <cellStyle name="Normal 2 2 2_ירידות ערך שנזקפו" xfId="127" xr:uid="{00000000-0005-0000-0000-00007C000000}"/>
    <cellStyle name="Normal 2 2 3" xfId="128" xr:uid="{00000000-0005-0000-0000-00007D000000}"/>
    <cellStyle name="Normal 2 2 3 2" xfId="129" xr:uid="{00000000-0005-0000-0000-00007E000000}"/>
    <cellStyle name="Normal 2 2 3 2 2" xfId="130" xr:uid="{00000000-0005-0000-0000-00007F000000}"/>
    <cellStyle name="Normal 2 2 4" xfId="131" xr:uid="{00000000-0005-0000-0000-000080000000}"/>
    <cellStyle name="Normal 2 2 5" xfId="132" xr:uid="{00000000-0005-0000-0000-000081000000}"/>
    <cellStyle name="Normal 2 2 6" xfId="133" xr:uid="{00000000-0005-0000-0000-000082000000}"/>
    <cellStyle name="Normal 2 2 7" xfId="134" xr:uid="{00000000-0005-0000-0000-000083000000}"/>
    <cellStyle name="Normal 2 2 8" xfId="135" xr:uid="{00000000-0005-0000-0000-000084000000}"/>
    <cellStyle name="Normal 2 2 9" xfId="136" xr:uid="{00000000-0005-0000-0000-000085000000}"/>
    <cellStyle name="Normal 2 2_ירידות ערך שנזקפו" xfId="137" xr:uid="{00000000-0005-0000-0000-000086000000}"/>
    <cellStyle name="Normal 2 3" xfId="138" xr:uid="{00000000-0005-0000-0000-000087000000}"/>
    <cellStyle name="Normal 2 3 2" xfId="139" xr:uid="{00000000-0005-0000-0000-000088000000}"/>
    <cellStyle name="Normal 2 3 2 2" xfId="140" xr:uid="{00000000-0005-0000-0000-000089000000}"/>
    <cellStyle name="Normal 2 3 3" xfId="141" xr:uid="{00000000-0005-0000-0000-00008A000000}"/>
    <cellStyle name="Normal 2 3 4" xfId="142" xr:uid="{00000000-0005-0000-0000-00008B000000}"/>
    <cellStyle name="Normal 2 3 5" xfId="143" xr:uid="{00000000-0005-0000-0000-00008C000000}"/>
    <cellStyle name="Normal 2 3 6" xfId="144" xr:uid="{00000000-0005-0000-0000-00008D000000}"/>
    <cellStyle name="Normal 2 3 7" xfId="145" xr:uid="{00000000-0005-0000-0000-00008E000000}"/>
    <cellStyle name="Normal 2 3 8" xfId="146" xr:uid="{00000000-0005-0000-0000-00008F000000}"/>
    <cellStyle name="Normal 2 3 9" xfId="147" xr:uid="{00000000-0005-0000-0000-000090000000}"/>
    <cellStyle name="Normal 2 3_ירידות ערך שנזקפו" xfId="148" xr:uid="{00000000-0005-0000-0000-000091000000}"/>
    <cellStyle name="Normal 2 4" xfId="149" xr:uid="{00000000-0005-0000-0000-000092000000}"/>
    <cellStyle name="Normal 2 4 2" xfId="150" xr:uid="{00000000-0005-0000-0000-000093000000}"/>
    <cellStyle name="Normal 2 5" xfId="151" xr:uid="{00000000-0005-0000-0000-000094000000}"/>
    <cellStyle name="Normal 2 6" xfId="152" xr:uid="{00000000-0005-0000-0000-000095000000}"/>
    <cellStyle name="Normal 2 6 2" xfId="153" xr:uid="{00000000-0005-0000-0000-000096000000}"/>
    <cellStyle name="Normal 2 6 2 2" xfId="154" xr:uid="{00000000-0005-0000-0000-000097000000}"/>
    <cellStyle name="Normal 2 7" xfId="155" xr:uid="{00000000-0005-0000-0000-000098000000}"/>
    <cellStyle name="Normal 2 7 2" xfId="156" xr:uid="{00000000-0005-0000-0000-000099000000}"/>
    <cellStyle name="Normal 2 8" xfId="157" xr:uid="{00000000-0005-0000-0000-00009A000000}"/>
    <cellStyle name="Normal 2 9" xfId="158" xr:uid="{00000000-0005-0000-0000-00009B000000}"/>
    <cellStyle name="Normal 2_אלמנטרי" xfId="159" xr:uid="{00000000-0005-0000-0000-00009C000000}"/>
    <cellStyle name="Normal 20" xfId="160" xr:uid="{00000000-0005-0000-0000-00009D000000}"/>
    <cellStyle name="Normal 21" xfId="161" xr:uid="{00000000-0005-0000-0000-00009E000000}"/>
    <cellStyle name="Normal 21 2" xfId="162" xr:uid="{00000000-0005-0000-0000-00009F000000}"/>
    <cellStyle name="Normal 21 3" xfId="163" xr:uid="{00000000-0005-0000-0000-0000A0000000}"/>
    <cellStyle name="Normal 22" xfId="164" xr:uid="{00000000-0005-0000-0000-0000A1000000}"/>
    <cellStyle name="Normal 22 2" xfId="165" xr:uid="{00000000-0005-0000-0000-0000A2000000}"/>
    <cellStyle name="Normal 22 3" xfId="166" xr:uid="{00000000-0005-0000-0000-0000A3000000}"/>
    <cellStyle name="Normal 23" xfId="167" xr:uid="{00000000-0005-0000-0000-0000A4000000}"/>
    <cellStyle name="Normal 23 2" xfId="168" xr:uid="{00000000-0005-0000-0000-0000A5000000}"/>
    <cellStyle name="Normal 23 3" xfId="169" xr:uid="{00000000-0005-0000-0000-0000A6000000}"/>
    <cellStyle name="Normal 24" xfId="170" xr:uid="{00000000-0005-0000-0000-0000A7000000}"/>
    <cellStyle name="Normal 24 2" xfId="171" xr:uid="{00000000-0005-0000-0000-0000A8000000}"/>
    <cellStyle name="Normal 24 3" xfId="172" xr:uid="{00000000-0005-0000-0000-0000A9000000}"/>
    <cellStyle name="Normal 25" xfId="173" xr:uid="{00000000-0005-0000-0000-0000AA000000}"/>
    <cellStyle name="Normal 25 2" xfId="174" xr:uid="{00000000-0005-0000-0000-0000AB000000}"/>
    <cellStyle name="Normal 25 3" xfId="175" xr:uid="{00000000-0005-0000-0000-0000AC000000}"/>
    <cellStyle name="Normal 26" xfId="176" xr:uid="{00000000-0005-0000-0000-0000AD000000}"/>
    <cellStyle name="Normal 26 2" xfId="177" xr:uid="{00000000-0005-0000-0000-0000AE000000}"/>
    <cellStyle name="Normal 26 3" xfId="178" xr:uid="{00000000-0005-0000-0000-0000AF000000}"/>
    <cellStyle name="Normal 27" xfId="179" xr:uid="{00000000-0005-0000-0000-0000B0000000}"/>
    <cellStyle name="Normal 27 2" xfId="180" xr:uid="{00000000-0005-0000-0000-0000B1000000}"/>
    <cellStyle name="Normal 27 3" xfId="181" xr:uid="{00000000-0005-0000-0000-0000B2000000}"/>
    <cellStyle name="Normal 27 4" xfId="182" xr:uid="{00000000-0005-0000-0000-0000B3000000}"/>
    <cellStyle name="Normal 27 5" xfId="183" xr:uid="{00000000-0005-0000-0000-0000B4000000}"/>
    <cellStyle name="Normal 27 6" xfId="184" xr:uid="{00000000-0005-0000-0000-0000B5000000}"/>
    <cellStyle name="Normal 27 7" xfId="185" xr:uid="{00000000-0005-0000-0000-0000B6000000}"/>
    <cellStyle name="Normal 28" xfId="186" xr:uid="{00000000-0005-0000-0000-0000B7000000}"/>
    <cellStyle name="Normal 29" xfId="187" xr:uid="{00000000-0005-0000-0000-0000B8000000}"/>
    <cellStyle name="Normal 3" xfId="188" xr:uid="{00000000-0005-0000-0000-0000B9000000}"/>
    <cellStyle name="Normal 3 2" xfId="189" xr:uid="{00000000-0005-0000-0000-0000BA000000}"/>
    <cellStyle name="Normal 3 2 2" xfId="190" xr:uid="{00000000-0005-0000-0000-0000BB000000}"/>
    <cellStyle name="Normal 3 2 3" xfId="191" xr:uid="{00000000-0005-0000-0000-0000BC000000}"/>
    <cellStyle name="Normal 3 2 4" xfId="192" xr:uid="{00000000-0005-0000-0000-0000BD000000}"/>
    <cellStyle name="Normal 3 2 5" xfId="193" xr:uid="{00000000-0005-0000-0000-0000BE000000}"/>
    <cellStyle name="Normal 3 2 6" xfId="194" xr:uid="{00000000-0005-0000-0000-0000BF000000}"/>
    <cellStyle name="Normal 3 2 7" xfId="195" xr:uid="{00000000-0005-0000-0000-0000C0000000}"/>
    <cellStyle name="Normal 3 2 8" xfId="196" xr:uid="{00000000-0005-0000-0000-0000C1000000}"/>
    <cellStyle name="Normal 3 3" xfId="197" xr:uid="{00000000-0005-0000-0000-0000C2000000}"/>
    <cellStyle name="Normal 3 4" xfId="198" xr:uid="{00000000-0005-0000-0000-0000C3000000}"/>
    <cellStyle name="Normal 3 5" xfId="199" xr:uid="{00000000-0005-0000-0000-0000C4000000}"/>
    <cellStyle name="Normal 3 6" xfId="200" xr:uid="{00000000-0005-0000-0000-0000C5000000}"/>
    <cellStyle name="Normal 3 7" xfId="201" xr:uid="{00000000-0005-0000-0000-0000C6000000}"/>
    <cellStyle name="Normal 3 8" xfId="202" xr:uid="{00000000-0005-0000-0000-0000C7000000}"/>
    <cellStyle name="Normal 3 9" xfId="203" xr:uid="{00000000-0005-0000-0000-0000C8000000}"/>
    <cellStyle name="Normal 3_אלמנטרי" xfId="204" xr:uid="{00000000-0005-0000-0000-0000C9000000}"/>
    <cellStyle name="Normal 30" xfId="205" xr:uid="{00000000-0005-0000-0000-0000CA000000}"/>
    <cellStyle name="Normal 30 2" xfId="206" xr:uid="{00000000-0005-0000-0000-0000CB000000}"/>
    <cellStyle name="Normal 30 3" xfId="207" xr:uid="{00000000-0005-0000-0000-0000CC000000}"/>
    <cellStyle name="Normal 30 4" xfId="208" xr:uid="{00000000-0005-0000-0000-0000CD000000}"/>
    <cellStyle name="Normal 30 5" xfId="209" xr:uid="{00000000-0005-0000-0000-0000CE000000}"/>
    <cellStyle name="Normal 30 6" xfId="210" xr:uid="{00000000-0005-0000-0000-0000CF000000}"/>
    <cellStyle name="Normal 30 7" xfId="211" xr:uid="{00000000-0005-0000-0000-0000D0000000}"/>
    <cellStyle name="Normal 31" xfId="212" xr:uid="{00000000-0005-0000-0000-0000D1000000}"/>
    <cellStyle name="Normal 32" xfId="213" xr:uid="{00000000-0005-0000-0000-0000D2000000}"/>
    <cellStyle name="Normal 32 2" xfId="214" xr:uid="{00000000-0005-0000-0000-0000D3000000}"/>
    <cellStyle name="Normal 32 3" xfId="215" xr:uid="{00000000-0005-0000-0000-0000D4000000}"/>
    <cellStyle name="Normal 32 4" xfId="216" xr:uid="{00000000-0005-0000-0000-0000D5000000}"/>
    <cellStyle name="Normal 32 5" xfId="217" xr:uid="{00000000-0005-0000-0000-0000D6000000}"/>
    <cellStyle name="Normal 32 6" xfId="218" xr:uid="{00000000-0005-0000-0000-0000D7000000}"/>
    <cellStyle name="Normal 32 7" xfId="219" xr:uid="{00000000-0005-0000-0000-0000D8000000}"/>
    <cellStyle name="Normal 33" xfId="220" xr:uid="{00000000-0005-0000-0000-0000D9000000}"/>
    <cellStyle name="Normal 33 2" xfId="221" xr:uid="{00000000-0005-0000-0000-0000DA000000}"/>
    <cellStyle name="Normal 33 3" xfId="222" xr:uid="{00000000-0005-0000-0000-0000DB000000}"/>
    <cellStyle name="Normal 33 4" xfId="223" xr:uid="{00000000-0005-0000-0000-0000DC000000}"/>
    <cellStyle name="Normal 33 5" xfId="224" xr:uid="{00000000-0005-0000-0000-0000DD000000}"/>
    <cellStyle name="Normal 33 6" xfId="225" xr:uid="{00000000-0005-0000-0000-0000DE000000}"/>
    <cellStyle name="Normal 33 7" xfId="226" xr:uid="{00000000-0005-0000-0000-0000DF000000}"/>
    <cellStyle name="Normal 34" xfId="227" xr:uid="{00000000-0005-0000-0000-0000E0000000}"/>
    <cellStyle name="Normal 34 2" xfId="228" xr:uid="{00000000-0005-0000-0000-0000E1000000}"/>
    <cellStyle name="Normal 35" xfId="229" xr:uid="{00000000-0005-0000-0000-0000E2000000}"/>
    <cellStyle name="Normal 36" xfId="230" xr:uid="{00000000-0005-0000-0000-0000E3000000}"/>
    <cellStyle name="Normal 36 2" xfId="231" xr:uid="{00000000-0005-0000-0000-0000E4000000}"/>
    <cellStyle name="Normal 36 3" xfId="232" xr:uid="{00000000-0005-0000-0000-0000E5000000}"/>
    <cellStyle name="Normal 36 4" xfId="233" xr:uid="{00000000-0005-0000-0000-0000E6000000}"/>
    <cellStyle name="Normal 36 5" xfId="234" xr:uid="{00000000-0005-0000-0000-0000E7000000}"/>
    <cellStyle name="Normal 36 6" xfId="235" xr:uid="{00000000-0005-0000-0000-0000E8000000}"/>
    <cellStyle name="Normal 36 7" xfId="236" xr:uid="{00000000-0005-0000-0000-0000E9000000}"/>
    <cellStyle name="Normal 37" xfId="237" xr:uid="{00000000-0005-0000-0000-0000EA000000}"/>
    <cellStyle name="Normal 38" xfId="238" xr:uid="{00000000-0005-0000-0000-0000EB000000}"/>
    <cellStyle name="Normal 39" xfId="239" xr:uid="{00000000-0005-0000-0000-0000EC000000}"/>
    <cellStyle name="Normal 4" xfId="240" xr:uid="{00000000-0005-0000-0000-0000ED000000}"/>
    <cellStyle name="Normal 4 2" xfId="241" xr:uid="{00000000-0005-0000-0000-0000EE000000}"/>
    <cellStyle name="Normal 4 3" xfId="242" xr:uid="{00000000-0005-0000-0000-0000EF000000}"/>
    <cellStyle name="Normal 4 4" xfId="243" xr:uid="{00000000-0005-0000-0000-0000F0000000}"/>
    <cellStyle name="Normal 4 5" xfId="244" xr:uid="{00000000-0005-0000-0000-0000F1000000}"/>
    <cellStyle name="Normal 4 6" xfId="245" xr:uid="{00000000-0005-0000-0000-0000F2000000}"/>
    <cellStyle name="Normal 4 7" xfId="246" xr:uid="{00000000-0005-0000-0000-0000F3000000}"/>
    <cellStyle name="Normal 4 8" xfId="247" xr:uid="{00000000-0005-0000-0000-0000F4000000}"/>
    <cellStyle name="Normal 4_ירידות ערך שנזקפו" xfId="248" xr:uid="{00000000-0005-0000-0000-0000F5000000}"/>
    <cellStyle name="Normal 40" xfId="249" xr:uid="{00000000-0005-0000-0000-0000F6000000}"/>
    <cellStyle name="Normal 41" xfId="250" xr:uid="{00000000-0005-0000-0000-0000F7000000}"/>
    <cellStyle name="Normal 41 2" xfId="251" xr:uid="{00000000-0005-0000-0000-0000F8000000}"/>
    <cellStyle name="Normal 41 3" xfId="252" xr:uid="{00000000-0005-0000-0000-0000F9000000}"/>
    <cellStyle name="Normal 41 4" xfId="253" xr:uid="{00000000-0005-0000-0000-0000FA000000}"/>
    <cellStyle name="Normal 41 5" xfId="254" xr:uid="{00000000-0005-0000-0000-0000FB000000}"/>
    <cellStyle name="Normal 41 6" xfId="255" xr:uid="{00000000-0005-0000-0000-0000FC000000}"/>
    <cellStyle name="Normal 41 7" xfId="256" xr:uid="{00000000-0005-0000-0000-0000FD000000}"/>
    <cellStyle name="Normal 42" xfId="257" xr:uid="{00000000-0005-0000-0000-0000FE000000}"/>
    <cellStyle name="Normal 42 2" xfId="258" xr:uid="{00000000-0005-0000-0000-0000FF000000}"/>
    <cellStyle name="Normal 42 2 2" xfId="259" xr:uid="{00000000-0005-0000-0000-000000010000}"/>
    <cellStyle name="Normal 42 3" xfId="260" xr:uid="{00000000-0005-0000-0000-000001010000}"/>
    <cellStyle name="Normal 42 3 2" xfId="261" xr:uid="{00000000-0005-0000-0000-000002010000}"/>
    <cellStyle name="Normal 42 4" xfId="262" xr:uid="{00000000-0005-0000-0000-000003010000}"/>
    <cellStyle name="Normal 42 4 2" xfId="263" xr:uid="{00000000-0005-0000-0000-000004010000}"/>
    <cellStyle name="Normal 42 5" xfId="264" xr:uid="{00000000-0005-0000-0000-000005010000}"/>
    <cellStyle name="Normal 43" xfId="265" xr:uid="{00000000-0005-0000-0000-000006010000}"/>
    <cellStyle name="Normal 44" xfId="266" xr:uid="{00000000-0005-0000-0000-000007010000}"/>
    <cellStyle name="Normal 45" xfId="267" xr:uid="{00000000-0005-0000-0000-000008010000}"/>
    <cellStyle name="Normal 45 2" xfId="268" xr:uid="{00000000-0005-0000-0000-000009010000}"/>
    <cellStyle name="Normal 45 2 2" xfId="269" xr:uid="{00000000-0005-0000-0000-00000A010000}"/>
    <cellStyle name="Normal 45 3" xfId="270" xr:uid="{00000000-0005-0000-0000-00000B010000}"/>
    <cellStyle name="Normal 45 3 2" xfId="271" xr:uid="{00000000-0005-0000-0000-00000C010000}"/>
    <cellStyle name="Normal 45 4" xfId="272" xr:uid="{00000000-0005-0000-0000-00000D010000}"/>
    <cellStyle name="Normal 45 4 2" xfId="273" xr:uid="{00000000-0005-0000-0000-00000E010000}"/>
    <cellStyle name="Normal 45 5" xfId="274" xr:uid="{00000000-0005-0000-0000-00000F010000}"/>
    <cellStyle name="Normal 46" xfId="275" xr:uid="{00000000-0005-0000-0000-000010010000}"/>
    <cellStyle name="Normal 46 2" xfId="276" xr:uid="{00000000-0005-0000-0000-000011010000}"/>
    <cellStyle name="Normal 46 2 2" xfId="277" xr:uid="{00000000-0005-0000-0000-000012010000}"/>
    <cellStyle name="Normal 46 3" xfId="278" xr:uid="{00000000-0005-0000-0000-000013010000}"/>
    <cellStyle name="Normal 46 3 2" xfId="279" xr:uid="{00000000-0005-0000-0000-000014010000}"/>
    <cellStyle name="Normal 46 4" xfId="280" xr:uid="{00000000-0005-0000-0000-000015010000}"/>
    <cellStyle name="Normal 46 4 2" xfId="281" xr:uid="{00000000-0005-0000-0000-000016010000}"/>
    <cellStyle name="Normal 46 5" xfId="282" xr:uid="{00000000-0005-0000-0000-000017010000}"/>
    <cellStyle name="Normal 47" xfId="283" xr:uid="{00000000-0005-0000-0000-000018010000}"/>
    <cellStyle name="Normal 47 2" xfId="284" xr:uid="{00000000-0005-0000-0000-000019010000}"/>
    <cellStyle name="Normal 47 2 2" xfId="285" xr:uid="{00000000-0005-0000-0000-00001A010000}"/>
    <cellStyle name="Normal 47 3" xfId="286" xr:uid="{00000000-0005-0000-0000-00001B010000}"/>
    <cellStyle name="Normal 47 3 2" xfId="287" xr:uid="{00000000-0005-0000-0000-00001C010000}"/>
    <cellStyle name="Normal 47 4" xfId="288" xr:uid="{00000000-0005-0000-0000-00001D010000}"/>
    <cellStyle name="Normal 47 4 2" xfId="289" xr:uid="{00000000-0005-0000-0000-00001E010000}"/>
    <cellStyle name="Normal 47 5" xfId="290" xr:uid="{00000000-0005-0000-0000-00001F010000}"/>
    <cellStyle name="Normal 48" xfId="291" xr:uid="{00000000-0005-0000-0000-000020010000}"/>
    <cellStyle name="Normal 49" xfId="3" xr:uid="{00000000-0005-0000-0000-000021010000}"/>
    <cellStyle name="Normal 5" xfId="292" xr:uid="{00000000-0005-0000-0000-000022010000}"/>
    <cellStyle name="Normal 5 2" xfId="293" xr:uid="{00000000-0005-0000-0000-000023010000}"/>
    <cellStyle name="Normal 5 3" xfId="294" xr:uid="{00000000-0005-0000-0000-000024010000}"/>
    <cellStyle name="Normal 5 4" xfId="295" xr:uid="{00000000-0005-0000-0000-000025010000}"/>
    <cellStyle name="Normal 5 5" xfId="296" xr:uid="{00000000-0005-0000-0000-000026010000}"/>
    <cellStyle name="Normal 5 6" xfId="297" xr:uid="{00000000-0005-0000-0000-000027010000}"/>
    <cellStyle name="Normal 5 7" xfId="298" xr:uid="{00000000-0005-0000-0000-000028010000}"/>
    <cellStyle name="Normal 5 8" xfId="299" xr:uid="{00000000-0005-0000-0000-000029010000}"/>
    <cellStyle name="Normal 50" xfId="300" xr:uid="{00000000-0005-0000-0000-00002A010000}"/>
    <cellStyle name="Normal 6" xfId="301" xr:uid="{00000000-0005-0000-0000-00002B010000}"/>
    <cellStyle name="Normal 6 10" xfId="302" xr:uid="{00000000-0005-0000-0000-00002C010000}"/>
    <cellStyle name="Normal 6 11" xfId="303" xr:uid="{00000000-0005-0000-0000-00002D010000}"/>
    <cellStyle name="Normal 6 12" xfId="304" xr:uid="{00000000-0005-0000-0000-00002E010000}"/>
    <cellStyle name="Normal 6 13" xfId="305" xr:uid="{00000000-0005-0000-0000-00002F010000}"/>
    <cellStyle name="Normal 6 14" xfId="306" xr:uid="{00000000-0005-0000-0000-000030010000}"/>
    <cellStyle name="Normal 6 2" xfId="307" xr:uid="{00000000-0005-0000-0000-000031010000}"/>
    <cellStyle name="Normal 6 2 2" xfId="308" xr:uid="{00000000-0005-0000-0000-000032010000}"/>
    <cellStyle name="Normal 6 2 3" xfId="309" xr:uid="{00000000-0005-0000-0000-000033010000}"/>
    <cellStyle name="Normal 6 2 4" xfId="310" xr:uid="{00000000-0005-0000-0000-000034010000}"/>
    <cellStyle name="Normal 6 2 5" xfId="311" xr:uid="{00000000-0005-0000-0000-000035010000}"/>
    <cellStyle name="Normal 6 2 6" xfId="312" xr:uid="{00000000-0005-0000-0000-000036010000}"/>
    <cellStyle name="Normal 6 2 7" xfId="313" xr:uid="{00000000-0005-0000-0000-000037010000}"/>
    <cellStyle name="Normal 6 3" xfId="314" xr:uid="{00000000-0005-0000-0000-000038010000}"/>
    <cellStyle name="Normal 6 4" xfId="315" xr:uid="{00000000-0005-0000-0000-000039010000}"/>
    <cellStyle name="Normal 6 5" xfId="316" xr:uid="{00000000-0005-0000-0000-00003A010000}"/>
    <cellStyle name="Normal 6 6" xfId="317" xr:uid="{00000000-0005-0000-0000-00003B010000}"/>
    <cellStyle name="Normal 6 7" xfId="318" xr:uid="{00000000-0005-0000-0000-00003C010000}"/>
    <cellStyle name="Normal 6 8" xfId="319" xr:uid="{00000000-0005-0000-0000-00003D010000}"/>
    <cellStyle name="Normal 6 9" xfId="320" xr:uid="{00000000-0005-0000-0000-00003E010000}"/>
    <cellStyle name="Normal 6_Data" xfId="321" xr:uid="{00000000-0005-0000-0000-00003F010000}"/>
    <cellStyle name="Normal 60" xfId="322" xr:uid="{00000000-0005-0000-0000-000040010000}"/>
    <cellStyle name="Normal 64" xfId="323" xr:uid="{00000000-0005-0000-0000-000041010000}"/>
    <cellStyle name="Normal 64 2" xfId="324" xr:uid="{00000000-0005-0000-0000-000042010000}"/>
    <cellStyle name="Normal 64 2 2" xfId="325" xr:uid="{00000000-0005-0000-0000-000043010000}"/>
    <cellStyle name="Normal 64 3" xfId="326" xr:uid="{00000000-0005-0000-0000-000044010000}"/>
    <cellStyle name="Normal 64 3 2" xfId="327" xr:uid="{00000000-0005-0000-0000-000045010000}"/>
    <cellStyle name="Normal 64 4" xfId="328" xr:uid="{00000000-0005-0000-0000-000046010000}"/>
    <cellStyle name="Normal 64 4 2" xfId="329" xr:uid="{00000000-0005-0000-0000-000047010000}"/>
    <cellStyle name="Normal 64 5" xfId="330" xr:uid="{00000000-0005-0000-0000-000048010000}"/>
    <cellStyle name="Normal 65" xfId="331" xr:uid="{00000000-0005-0000-0000-000049010000}"/>
    <cellStyle name="Normal 65 2" xfId="332" xr:uid="{00000000-0005-0000-0000-00004A010000}"/>
    <cellStyle name="Normal 65 2 2" xfId="333" xr:uid="{00000000-0005-0000-0000-00004B010000}"/>
    <cellStyle name="Normal 65 3" xfId="334" xr:uid="{00000000-0005-0000-0000-00004C010000}"/>
    <cellStyle name="Normal 65 3 2" xfId="335" xr:uid="{00000000-0005-0000-0000-00004D010000}"/>
    <cellStyle name="Normal 65 4" xfId="336" xr:uid="{00000000-0005-0000-0000-00004E010000}"/>
    <cellStyle name="Normal 65 4 2" xfId="337" xr:uid="{00000000-0005-0000-0000-00004F010000}"/>
    <cellStyle name="Normal 65 5" xfId="338" xr:uid="{00000000-0005-0000-0000-000050010000}"/>
    <cellStyle name="Normal 7" xfId="339" xr:uid="{00000000-0005-0000-0000-000051010000}"/>
    <cellStyle name="Normal 7 10" xfId="340" xr:uid="{00000000-0005-0000-0000-000052010000}"/>
    <cellStyle name="Normal 7 11" xfId="341" xr:uid="{00000000-0005-0000-0000-000053010000}"/>
    <cellStyle name="Normal 7 12" xfId="342" xr:uid="{00000000-0005-0000-0000-000054010000}"/>
    <cellStyle name="Normal 7 13" xfId="343" xr:uid="{00000000-0005-0000-0000-000055010000}"/>
    <cellStyle name="Normal 7 14" xfId="344" xr:uid="{00000000-0005-0000-0000-000056010000}"/>
    <cellStyle name="Normal 7 2" xfId="345" xr:uid="{00000000-0005-0000-0000-000057010000}"/>
    <cellStyle name="Normal 7 2 2" xfId="346" xr:uid="{00000000-0005-0000-0000-000058010000}"/>
    <cellStyle name="Normal 7 2 3" xfId="347" xr:uid="{00000000-0005-0000-0000-000059010000}"/>
    <cellStyle name="Normal 7 2 4" xfId="348" xr:uid="{00000000-0005-0000-0000-00005A010000}"/>
    <cellStyle name="Normal 7 2 5" xfId="349" xr:uid="{00000000-0005-0000-0000-00005B010000}"/>
    <cellStyle name="Normal 7 2 6" xfId="350" xr:uid="{00000000-0005-0000-0000-00005C010000}"/>
    <cellStyle name="Normal 7 2 7" xfId="351" xr:uid="{00000000-0005-0000-0000-00005D010000}"/>
    <cellStyle name="Normal 7 3" xfId="352" xr:uid="{00000000-0005-0000-0000-00005E010000}"/>
    <cellStyle name="Normal 7 4" xfId="353" xr:uid="{00000000-0005-0000-0000-00005F010000}"/>
    <cellStyle name="Normal 7 5" xfId="354" xr:uid="{00000000-0005-0000-0000-000060010000}"/>
    <cellStyle name="Normal 7 6" xfId="355" xr:uid="{00000000-0005-0000-0000-000061010000}"/>
    <cellStyle name="Normal 7 7" xfId="356" xr:uid="{00000000-0005-0000-0000-000062010000}"/>
    <cellStyle name="Normal 7 8" xfId="357" xr:uid="{00000000-0005-0000-0000-000063010000}"/>
    <cellStyle name="Normal 7 9" xfId="358" xr:uid="{00000000-0005-0000-0000-000064010000}"/>
    <cellStyle name="Normal 7_Data" xfId="359" xr:uid="{00000000-0005-0000-0000-000065010000}"/>
    <cellStyle name="Normal 71" xfId="360" xr:uid="{00000000-0005-0000-0000-000066010000}"/>
    <cellStyle name="Normal 71 2" xfId="361" xr:uid="{00000000-0005-0000-0000-000067010000}"/>
    <cellStyle name="Normal 71 2 2" xfId="362" xr:uid="{00000000-0005-0000-0000-000068010000}"/>
    <cellStyle name="Normal 71 3" xfId="363" xr:uid="{00000000-0005-0000-0000-000069010000}"/>
    <cellStyle name="Normal 71 3 2" xfId="364" xr:uid="{00000000-0005-0000-0000-00006A010000}"/>
    <cellStyle name="Normal 71 4" xfId="365" xr:uid="{00000000-0005-0000-0000-00006B010000}"/>
    <cellStyle name="Normal 71 4 2" xfId="366" xr:uid="{00000000-0005-0000-0000-00006C010000}"/>
    <cellStyle name="Normal 71 5" xfId="367" xr:uid="{00000000-0005-0000-0000-00006D010000}"/>
    <cellStyle name="Normal 72" xfId="368" xr:uid="{00000000-0005-0000-0000-00006E010000}"/>
    <cellStyle name="Normal 72 2" xfId="369" xr:uid="{00000000-0005-0000-0000-00006F010000}"/>
    <cellStyle name="Normal 72 2 2" xfId="370" xr:uid="{00000000-0005-0000-0000-000070010000}"/>
    <cellStyle name="Normal 72 3" xfId="371" xr:uid="{00000000-0005-0000-0000-000071010000}"/>
    <cellStyle name="Normal 72 3 2" xfId="372" xr:uid="{00000000-0005-0000-0000-000072010000}"/>
    <cellStyle name="Normal 72 4" xfId="373" xr:uid="{00000000-0005-0000-0000-000073010000}"/>
    <cellStyle name="Normal 72 4 2" xfId="374" xr:uid="{00000000-0005-0000-0000-000074010000}"/>
    <cellStyle name="Normal 72 5" xfId="375" xr:uid="{00000000-0005-0000-0000-000075010000}"/>
    <cellStyle name="Normal 73" xfId="376" xr:uid="{00000000-0005-0000-0000-000076010000}"/>
    <cellStyle name="Normal 74" xfId="377" xr:uid="{00000000-0005-0000-0000-000077010000}"/>
    <cellStyle name="Normal 76" xfId="378" xr:uid="{00000000-0005-0000-0000-000078010000}"/>
    <cellStyle name="Normal 77" xfId="379" xr:uid="{00000000-0005-0000-0000-000079010000}"/>
    <cellStyle name="Normal 79" xfId="380" xr:uid="{00000000-0005-0000-0000-00007A010000}"/>
    <cellStyle name="Normal 8" xfId="381" xr:uid="{00000000-0005-0000-0000-00007B010000}"/>
    <cellStyle name="Normal 8 2" xfId="382" xr:uid="{00000000-0005-0000-0000-00007C010000}"/>
    <cellStyle name="Normal 8 3" xfId="383" xr:uid="{00000000-0005-0000-0000-00007D010000}"/>
    <cellStyle name="Normal 8 4" xfId="384" xr:uid="{00000000-0005-0000-0000-00007E010000}"/>
    <cellStyle name="Normal 8 5" xfId="385" xr:uid="{00000000-0005-0000-0000-00007F010000}"/>
    <cellStyle name="Normal 8 6" xfId="386" xr:uid="{00000000-0005-0000-0000-000080010000}"/>
    <cellStyle name="Normal 8 7" xfId="387" xr:uid="{00000000-0005-0000-0000-000081010000}"/>
    <cellStyle name="Normal 8 8" xfId="388" xr:uid="{00000000-0005-0000-0000-000082010000}"/>
    <cellStyle name="Normal 8_ירידות ערך שנזקפו" xfId="389" xr:uid="{00000000-0005-0000-0000-000083010000}"/>
    <cellStyle name="Normal 80" xfId="390" xr:uid="{00000000-0005-0000-0000-000084010000}"/>
    <cellStyle name="Normal 80 2" xfId="391" xr:uid="{00000000-0005-0000-0000-000085010000}"/>
    <cellStyle name="Normal 80 2 2" xfId="392" xr:uid="{00000000-0005-0000-0000-000086010000}"/>
    <cellStyle name="Normal 80 3" xfId="393" xr:uid="{00000000-0005-0000-0000-000087010000}"/>
    <cellStyle name="Normal 80 3 2" xfId="394" xr:uid="{00000000-0005-0000-0000-000088010000}"/>
    <cellStyle name="Normal 80 4" xfId="395" xr:uid="{00000000-0005-0000-0000-000089010000}"/>
    <cellStyle name="Normal 80 4 2" xfId="396" xr:uid="{00000000-0005-0000-0000-00008A010000}"/>
    <cellStyle name="Normal 80 5" xfId="397" xr:uid="{00000000-0005-0000-0000-00008B010000}"/>
    <cellStyle name="Normal 81" xfId="398" xr:uid="{00000000-0005-0000-0000-00008C010000}"/>
    <cellStyle name="Normal 81 2" xfId="399" xr:uid="{00000000-0005-0000-0000-00008D010000}"/>
    <cellStyle name="Normal 81 2 2" xfId="400" xr:uid="{00000000-0005-0000-0000-00008E010000}"/>
    <cellStyle name="Normal 81 3" xfId="401" xr:uid="{00000000-0005-0000-0000-00008F010000}"/>
    <cellStyle name="Normal 81 3 2" xfId="402" xr:uid="{00000000-0005-0000-0000-000090010000}"/>
    <cellStyle name="Normal 81 4" xfId="403" xr:uid="{00000000-0005-0000-0000-000091010000}"/>
    <cellStyle name="Normal 81 4 2" xfId="404" xr:uid="{00000000-0005-0000-0000-000092010000}"/>
    <cellStyle name="Normal 81 5" xfId="405" xr:uid="{00000000-0005-0000-0000-000093010000}"/>
    <cellStyle name="Normal 82" xfId="406" xr:uid="{00000000-0005-0000-0000-000094010000}"/>
    <cellStyle name="Normal 82 2" xfId="407" xr:uid="{00000000-0005-0000-0000-000095010000}"/>
    <cellStyle name="Normal 82 2 2" xfId="408" xr:uid="{00000000-0005-0000-0000-000096010000}"/>
    <cellStyle name="Normal 82 3" xfId="409" xr:uid="{00000000-0005-0000-0000-000097010000}"/>
    <cellStyle name="Normal 82 3 2" xfId="410" xr:uid="{00000000-0005-0000-0000-000098010000}"/>
    <cellStyle name="Normal 82 4" xfId="411" xr:uid="{00000000-0005-0000-0000-000099010000}"/>
    <cellStyle name="Normal 82 4 2" xfId="412" xr:uid="{00000000-0005-0000-0000-00009A010000}"/>
    <cellStyle name="Normal 82 5" xfId="413" xr:uid="{00000000-0005-0000-0000-00009B010000}"/>
    <cellStyle name="Normal 9" xfId="414" xr:uid="{00000000-0005-0000-0000-00009C010000}"/>
    <cellStyle name="Normal 9 2" xfId="415" xr:uid="{00000000-0005-0000-0000-00009D010000}"/>
    <cellStyle name="Normal 9 3" xfId="416" xr:uid="{00000000-0005-0000-0000-00009E010000}"/>
    <cellStyle name="Normal 9 4" xfId="417" xr:uid="{00000000-0005-0000-0000-00009F010000}"/>
    <cellStyle name="Normal 9 5" xfId="418" xr:uid="{00000000-0005-0000-0000-0000A0010000}"/>
    <cellStyle name="Normal 9 6" xfId="419" xr:uid="{00000000-0005-0000-0000-0000A1010000}"/>
    <cellStyle name="Normal 9 7" xfId="420" xr:uid="{00000000-0005-0000-0000-0000A2010000}"/>
    <cellStyle name="Normal 9 8" xfId="421" xr:uid="{00000000-0005-0000-0000-0000A3010000}"/>
    <cellStyle name="Normal 9_ירידות ערך שנזקפו" xfId="422" xr:uid="{00000000-0005-0000-0000-0000A4010000}"/>
    <cellStyle name="Normal_תרומה לרווח 3.10" xfId="2" xr:uid="{00000000-0005-0000-0000-0000A5010000}"/>
    <cellStyle name="Percent 2" xfId="4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8"/>
  <sheetViews>
    <sheetView rightToLeft="1" tabSelected="1" workbookViewId="0">
      <selection activeCell="Y23" sqref="Y23"/>
    </sheetView>
  </sheetViews>
  <sheetFormatPr defaultColWidth="9.109375" defaultRowHeight="13.8" x14ac:dyDescent="0.25"/>
  <cols>
    <col min="1" max="1" width="23.21875" style="1" customWidth="1"/>
    <col min="2" max="2" width="9.6640625" style="1" customWidth="1"/>
    <col min="3" max="3" width="9.109375" style="1" customWidth="1"/>
    <col min="4" max="4" width="10.109375" style="1" customWidth="1"/>
    <col min="5" max="5" width="9.6640625" style="1" customWidth="1"/>
    <col min="6" max="6" width="12.33203125" style="1" customWidth="1"/>
    <col min="7" max="7" width="9.6640625" style="1" customWidth="1"/>
    <col min="8" max="8" width="10.33203125" style="1" customWidth="1"/>
    <col min="9" max="9" width="9.88671875" style="1" customWidth="1"/>
    <col min="10" max="11" width="9.109375" style="1" customWidth="1"/>
    <col min="12" max="12" width="9.88671875" style="1" customWidth="1"/>
    <col min="13" max="13" width="9.109375" style="1" customWidth="1"/>
    <col min="14" max="14" width="10.21875" style="1" customWidth="1"/>
    <col min="15" max="15" width="9.6640625" style="1" customWidth="1"/>
    <col min="16" max="17" width="9.109375" style="1" customWidth="1"/>
    <col min="18" max="18" width="9.88671875" style="1" customWidth="1"/>
    <col min="19" max="19" width="9.109375" style="1" customWidth="1"/>
    <col min="20" max="20" width="9.44140625" style="1" customWidth="1"/>
    <col min="21" max="21" width="9.6640625" style="1" customWidth="1"/>
    <col min="22" max="23" width="9.109375" style="1"/>
    <col min="24" max="24" width="9.88671875" style="1" bestFit="1" customWidth="1"/>
    <col min="25" max="16384" width="9.109375" style="1"/>
  </cols>
  <sheetData>
    <row r="1" spans="1:25" ht="18" x14ac:dyDescent="0.35">
      <c r="A1" s="21" t="s">
        <v>28</v>
      </c>
    </row>
    <row r="2" spans="1:25" ht="18" x14ac:dyDescent="0.35">
      <c r="A2" s="20" t="s">
        <v>27</v>
      </c>
      <c r="B2" s="32" t="s">
        <v>32</v>
      </c>
      <c r="C2" s="33"/>
      <c r="D2" s="33"/>
      <c r="E2" s="33"/>
      <c r="F2" s="33"/>
      <c r="G2" s="34"/>
    </row>
    <row r="3" spans="1:25" s="56" customFormat="1" ht="44.25" customHeight="1" x14ac:dyDescent="0.3">
      <c r="A3" s="52" t="s">
        <v>29</v>
      </c>
      <c r="B3" s="53" t="s">
        <v>30</v>
      </c>
      <c r="C3" s="54"/>
      <c r="D3" s="54"/>
      <c r="E3" s="54"/>
      <c r="F3" s="54"/>
      <c r="G3" s="55"/>
    </row>
    <row r="4" spans="1:25" ht="15.75" customHeight="1" x14ac:dyDescent="0.35">
      <c r="A4" s="19" t="s">
        <v>26</v>
      </c>
      <c r="B4" s="47" t="s">
        <v>22</v>
      </c>
      <c r="C4" s="48" t="s">
        <v>22</v>
      </c>
      <c r="D4" s="48" t="s">
        <v>22</v>
      </c>
      <c r="E4" s="48" t="s">
        <v>22</v>
      </c>
      <c r="F4" s="48" t="s">
        <v>22</v>
      </c>
      <c r="G4" s="49" t="s">
        <v>22</v>
      </c>
      <c r="H4" s="38" t="s">
        <v>25</v>
      </c>
      <c r="I4" s="39" t="s">
        <v>25</v>
      </c>
      <c r="J4" s="39" t="s">
        <v>25</v>
      </c>
      <c r="K4" s="39" t="s">
        <v>25</v>
      </c>
      <c r="L4" s="39" t="s">
        <v>25</v>
      </c>
      <c r="M4" s="40" t="s">
        <v>25</v>
      </c>
      <c r="N4" s="38" t="s">
        <v>24</v>
      </c>
      <c r="O4" s="39" t="s">
        <v>24</v>
      </c>
      <c r="P4" s="39" t="s">
        <v>24</v>
      </c>
      <c r="Q4" s="39" t="s">
        <v>24</v>
      </c>
      <c r="R4" s="39" t="s">
        <v>24</v>
      </c>
      <c r="S4" s="40" t="s">
        <v>24</v>
      </c>
      <c r="T4" s="38" t="s">
        <v>23</v>
      </c>
      <c r="U4" s="39" t="s">
        <v>23</v>
      </c>
      <c r="V4" s="39" t="s">
        <v>23</v>
      </c>
      <c r="W4" s="39" t="s">
        <v>23</v>
      </c>
      <c r="X4" s="39" t="s">
        <v>23</v>
      </c>
      <c r="Y4" s="40" t="s">
        <v>23</v>
      </c>
    </row>
    <row r="5" spans="1:25" ht="63" customHeight="1" x14ac:dyDescent="0.35">
      <c r="A5" s="18">
        <v>2021</v>
      </c>
      <c r="B5" s="37" t="s">
        <v>21</v>
      </c>
      <c r="C5" s="35" t="s">
        <v>21</v>
      </c>
      <c r="D5" s="35" t="s">
        <v>20</v>
      </c>
      <c r="E5" s="35" t="s">
        <v>20</v>
      </c>
      <c r="F5" s="35" t="s">
        <v>19</v>
      </c>
      <c r="G5" s="36" t="s">
        <v>19</v>
      </c>
      <c r="H5" s="37" t="s">
        <v>21</v>
      </c>
      <c r="I5" s="35" t="s">
        <v>21</v>
      </c>
      <c r="J5" s="35" t="s">
        <v>20</v>
      </c>
      <c r="K5" s="35" t="s">
        <v>20</v>
      </c>
      <c r="L5" s="35" t="s">
        <v>19</v>
      </c>
      <c r="M5" s="36" t="s">
        <v>19</v>
      </c>
      <c r="N5" s="37" t="s">
        <v>21</v>
      </c>
      <c r="O5" s="35" t="s">
        <v>21</v>
      </c>
      <c r="P5" s="35" t="s">
        <v>20</v>
      </c>
      <c r="Q5" s="35" t="s">
        <v>20</v>
      </c>
      <c r="R5" s="35" t="s">
        <v>19</v>
      </c>
      <c r="S5" s="36" t="s">
        <v>19</v>
      </c>
      <c r="T5" s="37" t="s">
        <v>21</v>
      </c>
      <c r="U5" s="35" t="s">
        <v>21</v>
      </c>
      <c r="V5" s="35" t="s">
        <v>20</v>
      </c>
      <c r="W5" s="35" t="s">
        <v>20</v>
      </c>
      <c r="X5" s="35" t="s">
        <v>19</v>
      </c>
      <c r="Y5" s="36" t="s">
        <v>19</v>
      </c>
    </row>
    <row r="6" spans="1:25" ht="21" customHeight="1" x14ac:dyDescent="0.25">
      <c r="A6" s="10"/>
      <c r="B6" s="17" t="s">
        <v>18</v>
      </c>
      <c r="C6" s="16" t="s">
        <v>17</v>
      </c>
      <c r="D6" s="16" t="s">
        <v>18</v>
      </c>
      <c r="E6" s="16" t="s">
        <v>17</v>
      </c>
      <c r="F6" s="16" t="s">
        <v>18</v>
      </c>
      <c r="G6" s="15" t="s">
        <v>17</v>
      </c>
      <c r="H6" s="17" t="s">
        <v>18</v>
      </c>
      <c r="I6" s="16" t="s">
        <v>17</v>
      </c>
      <c r="J6" s="16" t="s">
        <v>18</v>
      </c>
      <c r="K6" s="16" t="s">
        <v>17</v>
      </c>
      <c r="L6" s="16" t="s">
        <v>18</v>
      </c>
      <c r="M6" s="15" t="s">
        <v>17</v>
      </c>
      <c r="N6" s="17" t="s">
        <v>18</v>
      </c>
      <c r="O6" s="16" t="s">
        <v>17</v>
      </c>
      <c r="P6" s="16" t="s">
        <v>18</v>
      </c>
      <c r="Q6" s="16" t="s">
        <v>33</v>
      </c>
      <c r="R6" s="16" t="s">
        <v>18</v>
      </c>
      <c r="S6" s="15" t="s">
        <v>17</v>
      </c>
      <c r="T6" s="17" t="s">
        <v>18</v>
      </c>
      <c r="U6" s="16" t="s">
        <v>17</v>
      </c>
      <c r="V6" s="16" t="s">
        <v>18</v>
      </c>
      <c r="W6" s="16" t="s">
        <v>17</v>
      </c>
      <c r="X6" s="16" t="s">
        <v>18</v>
      </c>
      <c r="Y6" s="15" t="s">
        <v>17</v>
      </c>
    </row>
    <row r="7" spans="1:25" x14ac:dyDescent="0.25">
      <c r="A7" s="14" t="s">
        <v>16</v>
      </c>
      <c r="B7" s="5">
        <f>'פרסום תשואה 31.12.21-מצטבר לשנה'!B8</f>
        <v>1922</v>
      </c>
      <c r="C7" s="13">
        <f t="shared" ref="C7:C18" si="0">B7/$B$19</f>
        <v>7.4890897755610975E-2</v>
      </c>
      <c r="D7" s="5">
        <f>'פרסום תשואה 31.12.21-מצטבר לשנה'!D8</f>
        <v>1922</v>
      </c>
      <c r="E7" s="13">
        <f t="shared" ref="E7:E18" si="1">D7/$D$19</f>
        <v>7.5172090112640796E-2</v>
      </c>
      <c r="F7" s="5">
        <f>'פרסום תשואה 31.12.21-מצטבר לשנה'!F8</f>
        <v>222989</v>
      </c>
      <c r="G7" s="13">
        <f t="shared" ref="G7:G18" si="2">F7/$F$19</f>
        <v>0.11095845968127974</v>
      </c>
      <c r="H7" s="24">
        <f>'פרסום תשואה 31.12.21-מצטבר לשנה'!H8-'פרסום תשואה 31.12.21-מצטבר לשנה'!B8</f>
        <v>-125</v>
      </c>
      <c r="I7" s="25">
        <f t="shared" ref="I7:I18" si="3">H7/H$19</f>
        <v>-3.2167580225945084E-3</v>
      </c>
      <c r="J7" s="24">
        <f>'פרסום תשואה 31.12.21-מצטבר לשנה'!J8-'פרסום תשואה 31.12.21-מצטבר לשנה'!D8</f>
        <v>-125</v>
      </c>
      <c r="K7" s="25">
        <f t="shared" ref="K7:K18" si="4">J7/J$19</f>
        <v>-3.227472243738704E-3</v>
      </c>
      <c r="L7" s="24">
        <f>'פרסום תשואה 31.12.21-מצטבר לשנה'!L8</f>
        <v>260129</v>
      </c>
      <c r="M7" s="25">
        <f t="shared" ref="M7:M18" si="5">L7/L$19</f>
        <v>0.1276394149359249</v>
      </c>
      <c r="N7" s="22">
        <f>'פרסום תשואה 31.12.21-מצטבר לשנה'!N8-'פרסום תשואה 31.12.21-מצטבר לשנה'!H8</f>
        <v>-528</v>
      </c>
      <c r="O7" s="23">
        <f t="shared" ref="O7:O18" si="6">N7/N$19</f>
        <v>-1.4751075599262446E-2</v>
      </c>
      <c r="P7" s="22">
        <f>'פרסום תשואה 31.12.21-מצטבר לשנה'!P8-'פרסום תשואה 31.12.21-מצטבר לשנה'!J8</f>
        <v>-528</v>
      </c>
      <c r="Q7" s="23">
        <f t="shared" ref="Q7:Q18" si="7">P7/P$19</f>
        <v>-1.5029033359899807E-2</v>
      </c>
      <c r="R7" s="22">
        <f>'פרסום תשואה 31.12.21-מצטבר לשנה'!R8</f>
        <v>195209</v>
      </c>
      <c r="S7" s="23">
        <f t="shared" ref="S7:S18" si="8">R7/R$19</f>
        <v>9.3867629663111532E-2</v>
      </c>
      <c r="T7" s="24">
        <f>'פרסום תשואה 31.12.21-מצטבר לשנה'!T8-'פרסום תשואה 31.12.21-מצטבר לשנה'!N8</f>
        <v>-807</v>
      </c>
      <c r="U7" s="25">
        <f t="shared" ref="U7:U18" si="9">T7/T$19</f>
        <v>-9.6152700496848521E-3</v>
      </c>
      <c r="V7" s="24">
        <f>'פרסום תשואה 31.12.21-מצטבר לשנה'!V8-'פרסום תשואה 31.12.21-מצטבר לשנה'!P8</f>
        <v>-807</v>
      </c>
      <c r="W7" s="25">
        <f t="shared" ref="W7:W18" si="10">V7/V$19</f>
        <v>-1.005945925732022E-2</v>
      </c>
      <c r="X7" s="24">
        <f>'פרסום תשואה 31.12.21-מצטבר לשנה'!X8</f>
        <v>187677</v>
      </c>
      <c r="Y7" s="25">
        <f t="shared" ref="Y7:Y18" si="11">X7/X$19</f>
        <v>8.9896450738659067E-2</v>
      </c>
    </row>
    <row r="8" spans="1:25" x14ac:dyDescent="0.25">
      <c r="A8" s="12" t="s">
        <v>15</v>
      </c>
      <c r="B8" s="3">
        <f>'פרסום תשואה 31.12.21-מצטבר לשנה'!B9</f>
        <v>-2743</v>
      </c>
      <c r="C8" s="13">
        <f t="shared" si="0"/>
        <v>-0.10688123441396509</v>
      </c>
      <c r="D8" s="3">
        <f>'פרסום תשואה 31.12.21-מצטבר לשנה'!D9</f>
        <v>-2743</v>
      </c>
      <c r="E8" s="13">
        <f t="shared" si="1"/>
        <v>-0.10728254067584481</v>
      </c>
      <c r="F8" s="3">
        <f>'פרסום תשואה 31.12.21-מצטבר לשנה'!F9</f>
        <v>474870</v>
      </c>
      <c r="G8" s="13">
        <f t="shared" si="2"/>
        <v>0.23629346626447631</v>
      </c>
      <c r="H8" s="24">
        <f>'פרסום תשואה 31.12.21-מצטבר לשנה'!H9-'פרסום תשואה 31.12.21-מצטבר לשנה'!B9</f>
        <v>1654</v>
      </c>
      <c r="I8" s="25">
        <f t="shared" si="3"/>
        <v>4.2564142154970536E-2</v>
      </c>
      <c r="J8" s="24">
        <f>'פרסום תשואה 31.12.21-מצטבר לשנה'!J9-'פרסום תשואה 31.12.21-מצטבר לשנה'!D9</f>
        <v>1654</v>
      </c>
      <c r="K8" s="25">
        <f t="shared" si="4"/>
        <v>4.270591272915053E-2</v>
      </c>
      <c r="L8" s="24">
        <f>'פרסום תשואה 31.12.21-מצטבר לשנה'!L9</f>
        <v>405450</v>
      </c>
      <c r="M8" s="25">
        <f t="shared" si="5"/>
        <v>0.19894514177877418</v>
      </c>
      <c r="N8" s="22">
        <f>'פרסום תשואה 31.12.21-מצטבר לשנה'!N9-'פרסום תשואה 31.12.21-מצטבר לשנה'!H9</f>
        <v>3798</v>
      </c>
      <c r="O8" s="23">
        <f t="shared" si="6"/>
        <v>0.10610716879924009</v>
      </c>
      <c r="P8" s="22">
        <f>'פרסום תשואה 31.12.21-מצטבר לשנה'!P9-'פרסום תשואה 31.12.21-מצטבר לשנה'!J9</f>
        <v>3798</v>
      </c>
      <c r="Q8" s="23">
        <f t="shared" si="7"/>
        <v>0.10810656950927928</v>
      </c>
      <c r="R8" s="22">
        <f>'פרסום תשואה 31.12.21-מצטבר לשנה'!R9</f>
        <v>420643</v>
      </c>
      <c r="S8" s="23">
        <f t="shared" si="8"/>
        <v>0.20226916455890981</v>
      </c>
      <c r="T8" s="24">
        <f>'פרסום תשואה 31.12.21-מצטבר לשנה'!T9-'פרסום תשואה 31.12.21-מצטבר לשנה'!N9</f>
        <v>2602</v>
      </c>
      <c r="U8" s="25">
        <f t="shared" si="9"/>
        <v>3.100239488138784E-2</v>
      </c>
      <c r="V8" s="24">
        <f>'פרסום תשואה 31.12.21-מצטבר לשנה'!V9-'פרסום תשואה 31.12.21-מצטבר לשנה'!P9</f>
        <v>2602</v>
      </c>
      <c r="W8" s="25">
        <f t="shared" si="10"/>
        <v>3.2434588584321203E-2</v>
      </c>
      <c r="X8" s="24">
        <f>'פרסום תשואה 31.12.21-מצטבר לשנה'!X9</f>
        <v>390802</v>
      </c>
      <c r="Y8" s="25">
        <f t="shared" si="11"/>
        <v>0.18719242497252961</v>
      </c>
    </row>
    <row r="9" spans="1:25" x14ac:dyDescent="0.25">
      <c r="A9" s="12" t="s">
        <v>14</v>
      </c>
      <c r="B9" s="3">
        <f>'פרסום תשואה 31.12.21-מצטבר לשנה'!B10</f>
        <v>0</v>
      </c>
      <c r="C9" s="13">
        <f t="shared" si="0"/>
        <v>0</v>
      </c>
      <c r="D9" s="3">
        <f>'פרסום תשואה 31.12.21-מצטבר לשנה'!D10</f>
        <v>0</v>
      </c>
      <c r="E9" s="13">
        <f t="shared" si="1"/>
        <v>0</v>
      </c>
      <c r="F9" s="3">
        <f>'פרסום תשואה 31.12.21-מצטבר לשנה'!F10</f>
        <v>0</v>
      </c>
      <c r="G9" s="13">
        <f t="shared" si="2"/>
        <v>0</v>
      </c>
      <c r="H9" s="24">
        <f>'פרסום תשואה 31.12.21-מצטבר לשנה'!H10-'פרסום תשואה 31.12.21-מצטבר לשנה'!B10</f>
        <v>0</v>
      </c>
      <c r="I9" s="25">
        <f t="shared" si="3"/>
        <v>0</v>
      </c>
      <c r="J9" s="24">
        <f>'פרסום תשואה 31.12.21-מצטבר לשנה'!J10-'פרסום תשואה 31.12.21-מצטבר לשנה'!D10</f>
        <v>0</v>
      </c>
      <c r="K9" s="25">
        <f t="shared" si="4"/>
        <v>0</v>
      </c>
      <c r="L9" s="24">
        <f>'פרסום תשואה 31.12.21-מצטבר לשנה'!L10</f>
        <v>0</v>
      </c>
      <c r="M9" s="25">
        <f t="shared" si="5"/>
        <v>0</v>
      </c>
      <c r="N9" s="22">
        <f>'פרסום תשואה 31.12.21-מצטבר לשנה'!N10-'פרסום תשואה 31.12.21-מצטבר לשנה'!H10</f>
        <v>0</v>
      </c>
      <c r="O9" s="23">
        <f t="shared" si="6"/>
        <v>0</v>
      </c>
      <c r="P9" s="22">
        <f>'פרסום תשואה 31.12.21-מצטבר לשנה'!P10-'פרסום תשואה 31.12.21-מצטבר לשנה'!J10</f>
        <v>0</v>
      </c>
      <c r="Q9" s="23">
        <f t="shared" si="7"/>
        <v>0</v>
      </c>
      <c r="R9" s="22">
        <f>'פרסום תשואה 31.12.21-מצטבר לשנה'!R10</f>
        <v>0</v>
      </c>
      <c r="S9" s="23">
        <f t="shared" si="8"/>
        <v>0</v>
      </c>
      <c r="T9" s="24">
        <f>'פרסום תשואה 31.12.21-מצטבר לשנה'!T10-'פרסום תשואה 31.12.21-מצטבר לשנה'!N10</f>
        <v>0</v>
      </c>
      <c r="U9" s="25">
        <f t="shared" si="9"/>
        <v>0</v>
      </c>
      <c r="V9" s="24">
        <f>'פרסום תשואה 31.12.21-מצטבר לשנה'!V10-'פרסום תשואה 31.12.21-מצטבר לשנה'!P10</f>
        <v>0</v>
      </c>
      <c r="W9" s="25">
        <f t="shared" si="10"/>
        <v>0</v>
      </c>
      <c r="X9" s="24">
        <f>'פרסום תשואה 31.12.21-מצטבר לשנה'!X10</f>
        <v>0</v>
      </c>
      <c r="Y9" s="25">
        <f t="shared" si="11"/>
        <v>0</v>
      </c>
    </row>
    <row r="10" spans="1:25" x14ac:dyDescent="0.25">
      <c r="A10" s="12" t="s">
        <v>13</v>
      </c>
      <c r="B10" s="3">
        <f>'פרסום תשואה 31.12.21-מצטבר לשנה'!B11</f>
        <v>5999</v>
      </c>
      <c r="C10" s="13">
        <f t="shared" si="0"/>
        <v>0.23375155860349128</v>
      </c>
      <c r="D10" s="3">
        <f>'פרסום תשואה 31.12.21-מצטבר לשנה'!D11</f>
        <v>5999</v>
      </c>
      <c r="E10" s="13">
        <f t="shared" si="1"/>
        <v>0.23462922403003755</v>
      </c>
      <c r="F10" s="3">
        <f>'פרסום תשואה 31.12.21-מצטבר לשנה'!F11</f>
        <v>433868</v>
      </c>
      <c r="G10" s="13">
        <f t="shared" si="2"/>
        <v>0.2158910304319831</v>
      </c>
      <c r="H10" s="24">
        <f>'פרסום תשואה 31.12.21-מצטבר לשנה'!H11-'פרסום תשואה 31.12.21-מצטבר לשנה'!B11</f>
        <v>6846</v>
      </c>
      <c r="I10" s="25">
        <f t="shared" si="3"/>
        <v>0.17617540338145604</v>
      </c>
      <c r="J10" s="24">
        <f>'פרסום תשואה 31.12.21-מצטבר לשנה'!J11-'פרסום תשואה 31.12.21-מצטבר לשנה'!D11</f>
        <v>6846</v>
      </c>
      <c r="K10" s="25">
        <f t="shared" si="4"/>
        <v>0.17676219984508132</v>
      </c>
      <c r="L10" s="24">
        <f>'פרסום תשואה 31.12.21-מצטבר לשנה'!L11</f>
        <v>476740</v>
      </c>
      <c r="M10" s="25">
        <f t="shared" si="5"/>
        <v>0.23392553185747392</v>
      </c>
      <c r="N10" s="22">
        <f>'פרסום תשואה 31.12.21-מצטבר לשנה'!N11-'פרסום תשואה 31.12.21-מצטבר לשנה'!H11</f>
        <v>7049</v>
      </c>
      <c r="O10" s="23">
        <f t="shared" si="6"/>
        <v>0.19693244677878974</v>
      </c>
      <c r="P10" s="22">
        <f>'פרסום תשואה 31.12.21-מצטבר לשנה'!P11-'פרסום תשואה 31.12.21-מצטבר לשנה'!J11</f>
        <v>7049</v>
      </c>
      <c r="Q10" s="23">
        <f t="shared" si="7"/>
        <v>0.20064328817032903</v>
      </c>
      <c r="R10" s="22">
        <f>'פרסום תשואה 31.12.21-מצטבר לשנה'!R11</f>
        <v>443955</v>
      </c>
      <c r="S10" s="23">
        <f t="shared" si="8"/>
        <v>0.21347890479991538</v>
      </c>
      <c r="T10" s="24">
        <f>'פרסום תשואה 31.12.21-מצטבר לשנה'!T11-'פרסום תשואה 31.12.21-מצטבר לשנה'!N11</f>
        <v>4269</v>
      </c>
      <c r="U10" s="25">
        <f t="shared" si="9"/>
        <v>5.0864421117849612E-2</v>
      </c>
      <c r="V10" s="24">
        <f>'פרסום תשואה 31.12.21-מצטבר לשנה'!V11-'פרסום תשואה 31.12.21-מצטבר לשנה'!P11</f>
        <v>4269</v>
      </c>
      <c r="W10" s="25">
        <f t="shared" si="10"/>
        <v>5.3214165513630757E-2</v>
      </c>
      <c r="X10" s="24">
        <f>'פרסום תשואה 31.12.21-מצטבר לשנה'!X11</f>
        <v>451563</v>
      </c>
      <c r="Y10" s="25">
        <f t="shared" si="11"/>
        <v>0.21629667452538726</v>
      </c>
    </row>
    <row r="11" spans="1:25" x14ac:dyDescent="0.25">
      <c r="A11" s="12" t="s">
        <v>12</v>
      </c>
      <c r="B11" s="3">
        <f>'פרסום תשואה 31.12.21-מצטבר לשנה'!B12</f>
        <v>894</v>
      </c>
      <c r="C11" s="13">
        <f t="shared" si="0"/>
        <v>3.4834788029925186E-2</v>
      </c>
      <c r="D11" s="3">
        <f>'פרסום תשואה 31.12.21-מצטבר לשנה'!D12</f>
        <v>894</v>
      </c>
      <c r="E11" s="13">
        <f t="shared" si="1"/>
        <v>3.4965581977471842E-2</v>
      </c>
      <c r="F11" s="3">
        <f>'פרסום תשואה 31.12.21-מצטבר לשנה'!F12</f>
        <v>15746</v>
      </c>
      <c r="G11" s="13">
        <f t="shared" si="2"/>
        <v>7.8351483980888328E-3</v>
      </c>
      <c r="H11" s="24">
        <f>'פרסום תשואה 31.12.21-מצטבר לשנה'!H12-'פרסום תשואה 31.12.21-מצטבר לשנה'!B12</f>
        <v>346</v>
      </c>
      <c r="I11" s="25">
        <f t="shared" si="3"/>
        <v>8.9039862065415989E-3</v>
      </c>
      <c r="J11" s="24">
        <f>'פרסום תשואה 31.12.21-מצטבר לשנה'!J12-'פרסום תשואה 31.12.21-מצטבר לשנה'!D12</f>
        <v>346</v>
      </c>
      <c r="K11" s="25">
        <f t="shared" si="4"/>
        <v>8.9336431706687324E-3</v>
      </c>
      <c r="L11" s="24">
        <f>'פרסום תשואה 31.12.21-מצטבר לשנה'!L12</f>
        <v>14062</v>
      </c>
      <c r="M11" s="25">
        <f t="shared" si="5"/>
        <v>6.8999052501988473E-3</v>
      </c>
      <c r="N11" s="22">
        <f>'פרסום תשואה 31.12.21-מצטבר לשנה'!N12-'פרסום תשואה 31.12.21-מצטבר לשנה'!H12</f>
        <v>61</v>
      </c>
      <c r="O11" s="23">
        <f t="shared" si="6"/>
        <v>1.7041962340056992E-3</v>
      </c>
      <c r="P11" s="22">
        <f>'פרסום תשואה 31.12.21-מצטבר לשנה'!P12-'פרסום תשואה 31.12.21-מצטבר לשנה'!J12</f>
        <v>61</v>
      </c>
      <c r="Q11" s="23">
        <f t="shared" si="7"/>
        <v>1.7363087783217579E-3</v>
      </c>
      <c r="R11" s="22">
        <f>'פרסום תשואה 31.12.21-מצטבר לשנה'!R12</f>
        <v>13466</v>
      </c>
      <c r="S11" s="23">
        <f t="shared" si="8"/>
        <v>6.4752214346851826E-3</v>
      </c>
      <c r="T11" s="24">
        <f>'פרסום תשואה 31.12.21-מצטבר לשנה'!T12-'פרסום תשואה 31.12.21-מצטבר לשנה'!N12</f>
        <v>-187</v>
      </c>
      <c r="U11" s="25">
        <f t="shared" si="9"/>
        <v>-2.2280737289852139E-3</v>
      </c>
      <c r="V11" s="24">
        <f>'פרסום תשואה 31.12.21-מצטבר לשנה'!V12-'פרסום תשואה 31.12.21-מצטבר לשנה'!P12</f>
        <v>-187</v>
      </c>
      <c r="W11" s="25">
        <f t="shared" si="10"/>
        <v>-2.331002331002331E-3</v>
      </c>
      <c r="X11" s="24">
        <f>'פרסום תשואה 31.12.21-מצטבר לשנה'!X12</f>
        <v>13872</v>
      </c>
      <c r="Y11" s="25">
        <f t="shared" si="11"/>
        <v>6.6446264840480107E-3</v>
      </c>
    </row>
    <row r="12" spans="1:25" x14ac:dyDescent="0.25">
      <c r="A12" s="12" t="s">
        <v>11</v>
      </c>
      <c r="B12" s="3">
        <f>'פרסום תשואה 31.12.21-מצטבר לשנה'!B13</f>
        <v>6111</v>
      </c>
      <c r="C12" s="13">
        <f t="shared" si="0"/>
        <v>0.23811564837905236</v>
      </c>
      <c r="D12" s="3">
        <f>'פרסום תשואה 31.12.21-מצטבר לשנה'!D13</f>
        <v>6111</v>
      </c>
      <c r="E12" s="13">
        <f t="shared" si="1"/>
        <v>0.23900969962453067</v>
      </c>
      <c r="F12" s="3">
        <f>'פרסום תשואה 31.12.21-מצטבר לשנה'!F13</f>
        <v>119862</v>
      </c>
      <c r="G12" s="13">
        <f t="shared" si="2"/>
        <v>5.964286531765043E-2</v>
      </c>
      <c r="H12" s="24">
        <f>'פרסום תשואה 31.12.21-מצטבר לשנה'!H13-'פרסום תשואה 31.12.21-מצטבר לשנה'!B13</f>
        <v>12798</v>
      </c>
      <c r="I12" s="25">
        <f t="shared" si="3"/>
        <v>0.32934455338531615</v>
      </c>
      <c r="J12" s="24">
        <f>'פרסום תשואה 31.12.21-מצטבר לשנה'!J13-'פרסום תשואה 31.12.21-מצטבר לשנה'!D13</f>
        <v>12798</v>
      </c>
      <c r="K12" s="25">
        <f t="shared" si="4"/>
        <v>0.33044151820294343</v>
      </c>
      <c r="L12" s="24">
        <f>'פרסום תשואה 31.12.21-מצטבר לשנה'!L13</f>
        <v>148072</v>
      </c>
      <c r="M12" s="25">
        <f t="shared" si="5"/>
        <v>7.2655580302051173E-2</v>
      </c>
      <c r="N12" s="22">
        <f>'פרסום תשואה 31.12.21-מצטבר לשנה'!N13-'פרסום תשואה 31.12.21-מצטבר לשנה'!H13</f>
        <v>7061</v>
      </c>
      <c r="O12" s="23">
        <f t="shared" si="6"/>
        <v>0.1972676984969548</v>
      </c>
      <c r="P12" s="22">
        <f>'פרסום תשואה 31.12.21-מצטבר לשנה'!P13-'פרסום תשואה 31.12.21-מצטבר לשנה'!J13</f>
        <v>7061</v>
      </c>
      <c r="Q12" s="23">
        <f t="shared" si="7"/>
        <v>0.20098485711032676</v>
      </c>
      <c r="R12" s="22">
        <f>'פרסום תשואה 31.12.21-מצטבר לשנה'!R13</f>
        <v>142710</v>
      </c>
      <c r="S12" s="23">
        <f t="shared" si="8"/>
        <v>6.8623113838105043E-2</v>
      </c>
      <c r="T12" s="24">
        <f>'פרסום תשואה 31.12.21-מצטבר לשנה'!T13-'פרסום תשואה 31.12.21-מצטבר לשנה'!N13</f>
        <v>17218</v>
      </c>
      <c r="U12" s="25">
        <f t="shared" si="9"/>
        <v>0.20514959072549416</v>
      </c>
      <c r="V12" s="24">
        <f>'פרסום תשואה 31.12.21-מצטבר לשנה'!V13-'פרסום תשואה 31.12.21-מצטבר לשנה'!P13</f>
        <v>17218</v>
      </c>
      <c r="W12" s="25">
        <f t="shared" si="10"/>
        <v>0.21462672799571195</v>
      </c>
      <c r="X12" s="24">
        <f>'פרסום תשואה 31.12.21-מצטבר לשנה'!X13</f>
        <v>130794</v>
      </c>
      <c r="Y12" s="25">
        <f t="shared" si="11"/>
        <v>6.2649745988651639E-2</v>
      </c>
    </row>
    <row r="13" spans="1:25" x14ac:dyDescent="0.25">
      <c r="A13" s="12" t="s">
        <v>10</v>
      </c>
      <c r="B13" s="3">
        <f>'פרסום תשואה 31.12.21-מצטבר לשנה'!B14</f>
        <v>7194</v>
      </c>
      <c r="C13" s="13">
        <f t="shared" si="0"/>
        <v>0.28031483790523692</v>
      </c>
      <c r="D13" s="3">
        <f>'פרסום תשואה 31.12.21-מצטבר לשנה'!D14</f>
        <v>7194</v>
      </c>
      <c r="E13" s="13">
        <f t="shared" si="1"/>
        <v>0.28136733416770965</v>
      </c>
      <c r="F13" s="3">
        <f>'פרסום תשואה 31.12.21-מצטבר לשנה'!F14</f>
        <v>128810</v>
      </c>
      <c r="G13" s="13">
        <f t="shared" si="2"/>
        <v>6.4095355338360374E-2</v>
      </c>
      <c r="H13" s="24">
        <f>'פרסום תשואה 31.12.21-מצטבר לשנה'!H14-'פרסום תשואה 31.12.21-מצטבר לשנה'!B14</f>
        <v>6021</v>
      </c>
      <c r="I13" s="25">
        <f t="shared" si="3"/>
        <v>0.15494480043233227</v>
      </c>
      <c r="J13" s="24">
        <f>'פרסום תשואה 31.12.21-מצטבר לשנה'!J14-'פרסום תשואה 31.12.21-מצטבר לשנה'!D14</f>
        <v>6021</v>
      </c>
      <c r="K13" s="25">
        <f t="shared" si="4"/>
        <v>0.1554608830364059</v>
      </c>
      <c r="L13" s="24">
        <f>'פרסום תשואה 31.12.21-מצטבר לשנה'!L14</f>
        <v>131759</v>
      </c>
      <c r="M13" s="25">
        <f t="shared" si="5"/>
        <v>6.465116028025529E-2</v>
      </c>
      <c r="N13" s="22">
        <f>'פרסום תשואה 31.12.21-מצטבר לשנה'!N14-'פרסום תשואה 31.12.21-מצטבר לשנה'!H14</f>
        <v>-1290</v>
      </c>
      <c r="O13" s="23">
        <f t="shared" si="6"/>
        <v>-3.6039559702743473E-2</v>
      </c>
      <c r="P13" s="22">
        <f>'פרסום תשואה 31.12.21-מצטבר לשנה'!P14-'פרסום תשואה 31.12.21-מצטבר לשנה'!J14</f>
        <v>-1290</v>
      </c>
      <c r="Q13" s="23">
        <f t="shared" si="7"/>
        <v>-3.6718661049755207E-2</v>
      </c>
      <c r="R13" s="22">
        <f>'פרסום תשואה 31.12.21-מצטבר לשנה'!R14</f>
        <v>116208</v>
      </c>
      <c r="S13" s="23">
        <f t="shared" si="8"/>
        <v>5.5879439512987947E-2</v>
      </c>
      <c r="T13" s="24">
        <f>'פרסום תשואה 31.12.21-מצטבר לשנה'!T14-'פרסום תשואה 31.12.21-מצטבר לשנה'!N14</f>
        <v>4957</v>
      </c>
      <c r="U13" s="25">
        <f t="shared" si="9"/>
        <v>5.9061826067271145E-2</v>
      </c>
      <c r="V13" s="24">
        <f>'פרסום תשואה 31.12.21-מצטבר לשנה'!V14-'פרסום תשואה 31.12.21-מצטבר לשנה'!P14</f>
        <v>4957</v>
      </c>
      <c r="W13" s="25">
        <f t="shared" si="10"/>
        <v>6.1790259651222215E-2</v>
      </c>
      <c r="X13" s="24">
        <f>'פרסום תשואה 31.12.21-מצטבר לשנה'!X14</f>
        <v>84511</v>
      </c>
      <c r="Y13" s="25">
        <f t="shared" si="11"/>
        <v>4.0480394232510195E-2</v>
      </c>
    </row>
    <row r="14" spans="1:25" x14ac:dyDescent="0.25">
      <c r="A14" s="12" t="s">
        <v>9</v>
      </c>
      <c r="B14" s="3">
        <f>'פרסום תשואה 31.12.21-מצטבר לשנה'!B15</f>
        <v>-596</v>
      </c>
      <c r="C14" s="13">
        <f t="shared" si="0"/>
        <v>-2.3223192019950125E-2</v>
      </c>
      <c r="D14" s="3">
        <f>'פרסום תשואה 31.12.21-מצטבר לשנה'!D15</f>
        <v>-596</v>
      </c>
      <c r="E14" s="13">
        <f t="shared" si="1"/>
        <v>-2.3310387984981227E-2</v>
      </c>
      <c r="F14" s="3">
        <f>'פרסום תשואה 31.12.21-מצטבר לשנה'!F15</f>
        <v>21714</v>
      </c>
      <c r="G14" s="13">
        <f t="shared" si="2"/>
        <v>1.0804802001530606E-2</v>
      </c>
      <c r="H14" s="24">
        <f>'פרסום תשואה 31.12.21-מצטבר לשנה'!H15-'פרסום תשואה 31.12.21-מצטבר לשנה'!B15</f>
        <v>-135</v>
      </c>
      <c r="I14" s="25">
        <f t="shared" si="3"/>
        <v>-3.4740986644020691E-3</v>
      </c>
      <c r="J14" s="24">
        <f>'פרסום תשואה 31.12.21-מצטבר לשנה'!J15-'פרסום תשואה 31.12.21-מצטבר לשנה'!D15</f>
        <v>-135</v>
      </c>
      <c r="K14" s="25">
        <f t="shared" si="4"/>
        <v>-3.4856700232378003E-3</v>
      </c>
      <c r="L14" s="24">
        <f>'פרסום תשואה 31.12.21-מצטבר לשנה'!L15</f>
        <v>21579</v>
      </c>
      <c r="M14" s="25">
        <f t="shared" si="5"/>
        <v>1.0588327079650186E-2</v>
      </c>
      <c r="N14" s="22">
        <f>'פרסום תשואה 31.12.21-מצטבר לשנה'!N15-'פרסום תשואה 31.12.21-מצטבר לשנה'!H15</f>
        <v>367</v>
      </c>
      <c r="O14" s="23">
        <f t="shared" si="6"/>
        <v>1.0253115047214618E-2</v>
      </c>
      <c r="P14" s="22">
        <f>'פרסום תשואה 31.12.21-מצטבר לשנה'!P15-'פרסום תשואה 31.12.21-מצטבר לשנה'!J15</f>
        <v>367</v>
      </c>
      <c r="Q14" s="23">
        <f t="shared" si="7"/>
        <v>1.0446316748263691E-2</v>
      </c>
      <c r="R14" s="22">
        <f>'פרסום תשואה 31.12.21-מצטבר לשנה'!R15</f>
        <v>12904</v>
      </c>
      <c r="S14" s="23">
        <f t="shared" si="8"/>
        <v>6.2049797559169464E-3</v>
      </c>
      <c r="T14" s="24">
        <f>'פרסום תשואה 31.12.21-מצטבר לשנה'!T15-'פרסום תשואה 31.12.21-מצטבר לשנה'!N15</f>
        <v>1694</v>
      </c>
      <c r="U14" s="25">
        <f t="shared" si="9"/>
        <v>2.0183726721395467E-2</v>
      </c>
      <c r="V14" s="24">
        <f>'פרסום תשואה 31.12.21-מצטבר לשנה'!V15-'פרסום תשואה 31.12.21-מצטבר לשנה'!P15</f>
        <v>1694</v>
      </c>
      <c r="W14" s="25">
        <f t="shared" si="10"/>
        <v>2.1116138763197588E-2</v>
      </c>
      <c r="X14" s="24">
        <f>'פרסום תשואה 31.12.21-מצטבר לשנה'!X15</f>
        <v>12409</v>
      </c>
      <c r="Y14" s="25">
        <f t="shared" si="11"/>
        <v>5.9438559717814136E-3</v>
      </c>
    </row>
    <row r="15" spans="1:25" x14ac:dyDescent="0.25">
      <c r="A15" s="12" t="s">
        <v>8</v>
      </c>
      <c r="B15" s="3">
        <f>'פרסום תשואה 31.12.21-מצטבר לשנה'!B16</f>
        <v>0</v>
      </c>
      <c r="C15" s="13">
        <f t="shared" si="0"/>
        <v>0</v>
      </c>
      <c r="D15" s="3">
        <f>'פרסום תשואה 31.12.21-מצטבר לשנה'!D16</f>
        <v>0</v>
      </c>
      <c r="E15" s="13">
        <f t="shared" si="1"/>
        <v>0</v>
      </c>
      <c r="F15" s="3">
        <f>'פרסום תשואה 31.12.21-מצטבר לשנה'!F16</f>
        <v>168862</v>
      </c>
      <c r="G15" s="13">
        <f t="shared" si="2"/>
        <v>8.4025074863335228E-2</v>
      </c>
      <c r="H15" s="24">
        <f>'פרסום תשואה 31.12.21-מצטבר לשנה'!H16-'פרסום תשואה 31.12.21-מצטבר לשנה'!B16</f>
        <v>0</v>
      </c>
      <c r="I15" s="25">
        <f t="shared" si="3"/>
        <v>0</v>
      </c>
      <c r="J15" s="24">
        <f>'פרסום תשואה 31.12.21-מצטבר לשנה'!J16-'פרסום תשואה 31.12.21-מצטבר לשנה'!D16</f>
        <v>0</v>
      </c>
      <c r="K15" s="25">
        <f t="shared" si="4"/>
        <v>0</v>
      </c>
      <c r="L15" s="24">
        <f>'פרסום תשואה 31.12.21-מצטבר לשנה'!L16</f>
        <v>146042</v>
      </c>
      <c r="M15" s="25">
        <f t="shared" si="5"/>
        <v>7.1659505230375481E-2</v>
      </c>
      <c r="N15" s="22">
        <f>'פרסום תשואה 31.12.21-מצטבר לשנה'!N16-'פרסום תשואה 31.12.21-מצטבר לשנה'!H16</f>
        <v>0</v>
      </c>
      <c r="O15" s="23">
        <f t="shared" si="6"/>
        <v>0</v>
      </c>
      <c r="P15" s="22">
        <f>'פרסום תשואה 31.12.21-מצטבר לשנה'!P16-'פרסום תשואה 31.12.21-מצטבר לשנה'!J16</f>
        <v>0</v>
      </c>
      <c r="Q15" s="23">
        <f t="shared" si="7"/>
        <v>0</v>
      </c>
      <c r="R15" s="22">
        <f>'פרסום תשואה 31.12.21-מצטבר לשנה'!R16</f>
        <v>137181</v>
      </c>
      <c r="S15" s="23">
        <f t="shared" si="8"/>
        <v>6.5964455044671619E-2</v>
      </c>
      <c r="T15" s="24">
        <f>'פרסום תשואה 31.12.21-מצטבר לשנה'!T16-'פרסום תשואה 31.12.21-מצטבר לשנה'!N16</f>
        <v>0</v>
      </c>
      <c r="U15" s="25">
        <f t="shared" si="9"/>
        <v>0</v>
      </c>
      <c r="V15" s="24">
        <f>'פרסום תשואה 31.12.21-מצטבר לשנה'!V16-'פרסום תשואה 31.12.21-מצטבר לשנה'!P16</f>
        <v>0</v>
      </c>
      <c r="W15" s="25">
        <f t="shared" si="10"/>
        <v>0</v>
      </c>
      <c r="X15" s="24">
        <f>'פרסום תשואה 31.12.21-מצטבר לשנה'!X16</f>
        <v>97924</v>
      </c>
      <c r="Y15" s="25">
        <f t="shared" si="11"/>
        <v>4.6905161752012502E-2</v>
      </c>
    </row>
    <row r="16" spans="1:25" x14ac:dyDescent="0.25">
      <c r="A16" s="12" t="s">
        <v>7</v>
      </c>
      <c r="B16" s="3">
        <f>'פרסום תשואה 31.12.21-מצטבר לשנה'!B17</f>
        <v>0</v>
      </c>
      <c r="C16" s="13">
        <f t="shared" si="0"/>
        <v>0</v>
      </c>
      <c r="D16" s="3">
        <f>'פרסום תשואה 31.12.21-מצטבר לשנה'!D17</f>
        <v>0</v>
      </c>
      <c r="E16" s="13">
        <f t="shared" si="1"/>
        <v>0</v>
      </c>
      <c r="F16" s="3">
        <f>'פרסום תשואה 31.12.21-מצטבר לשנה'!F17</f>
        <v>0</v>
      </c>
      <c r="G16" s="13">
        <f t="shared" si="2"/>
        <v>0</v>
      </c>
      <c r="H16" s="24">
        <f>'פרסום תשואה 31.12.21-מצטבר לשנה'!H17-'פרסום תשואה 31.12.21-מצטבר לשנה'!B17</f>
        <v>0</v>
      </c>
      <c r="I16" s="25">
        <f t="shared" si="3"/>
        <v>0</v>
      </c>
      <c r="J16" s="24">
        <f>'פרסום תשואה 31.12.21-מצטבר לשנה'!J17-'פרסום תשואה 31.12.21-מצטבר לשנה'!D17</f>
        <v>0</v>
      </c>
      <c r="K16" s="25">
        <f t="shared" si="4"/>
        <v>0</v>
      </c>
      <c r="L16" s="24">
        <f>'פרסום תשואה 31.12.21-מצטבר לשנה'!L17</f>
        <v>0</v>
      </c>
      <c r="M16" s="25">
        <f t="shared" si="5"/>
        <v>0</v>
      </c>
      <c r="N16" s="22">
        <f>'פרסום תשואה 31.12.21-מצטבר לשנה'!N17-'פרסום תשואה 31.12.21-מצטבר לשנה'!H17</f>
        <v>0</v>
      </c>
      <c r="O16" s="23">
        <f t="shared" si="6"/>
        <v>0</v>
      </c>
      <c r="P16" s="22">
        <f>'פרסום תשואה 31.12.21-מצטבר לשנה'!P17-'פרסום תשואה 31.12.21-מצטבר לשנה'!J17</f>
        <v>0</v>
      </c>
      <c r="Q16" s="23">
        <f t="shared" si="7"/>
        <v>0</v>
      </c>
      <c r="R16" s="22">
        <f>'פרסום תשואה 31.12.21-מצטבר לשנה'!R17</f>
        <v>0</v>
      </c>
      <c r="S16" s="23">
        <f t="shared" si="8"/>
        <v>0</v>
      </c>
      <c r="T16" s="24">
        <f>'פרסום תשואה 31.12.21-מצטבר לשנה'!T17-'פרסום תשואה 31.12.21-מצטבר לשנה'!N17</f>
        <v>0</v>
      </c>
      <c r="U16" s="25">
        <f t="shared" si="9"/>
        <v>0</v>
      </c>
      <c r="V16" s="24">
        <f>'פרסום תשואה 31.12.21-מצטבר לשנה'!V17-'פרסום תשואה 31.12.21-מצטבר לשנה'!P17</f>
        <v>0</v>
      </c>
      <c r="W16" s="25">
        <f t="shared" si="10"/>
        <v>0</v>
      </c>
      <c r="X16" s="24">
        <f>'פרסום תשואה 31.12.21-מצטבר לשנה'!X17</f>
        <v>0</v>
      </c>
      <c r="Y16" s="25">
        <f t="shared" si="11"/>
        <v>0</v>
      </c>
    </row>
    <row r="17" spans="1:25" x14ac:dyDescent="0.25">
      <c r="A17" s="12" t="s">
        <v>6</v>
      </c>
      <c r="B17" s="3">
        <f>'פרסום תשואה 31.12.21-מצטבר לשנה'!B18</f>
        <v>-1360</v>
      </c>
      <c r="C17" s="13">
        <f t="shared" si="0"/>
        <v>-5.2992518703241898E-2</v>
      </c>
      <c r="D17" s="3">
        <f>'פרסום תשואה 31.12.21-מצטבר לשנה'!D18</f>
        <v>-1360</v>
      </c>
      <c r="E17" s="13">
        <f t="shared" si="1"/>
        <v>-5.3191489361702128E-2</v>
      </c>
      <c r="F17" s="3">
        <f>'פרסום תשואה 31.12.21-מצטבר לשנה'!F18</f>
        <v>11</v>
      </c>
      <c r="G17" s="13">
        <f t="shared" si="2"/>
        <v>5.4735572449496483E-6</v>
      </c>
      <c r="H17" s="24">
        <f>'פרסום תשואה 31.12.21-מצטבר לשנה'!H18-'פרסום תשואה 31.12.21-מצטבר לשנה'!B18</f>
        <v>2221</v>
      </c>
      <c r="I17" s="25">
        <f t="shared" si="3"/>
        <v>5.7155356545459224E-2</v>
      </c>
      <c r="J17" s="24">
        <f>'פרסום תשואה 31.12.21-מצטבר לשנה'!J18-'פרסום תשואה 31.12.21-מצטבר לשנה'!D18</f>
        <v>2221</v>
      </c>
      <c r="K17" s="25">
        <f t="shared" si="4"/>
        <v>5.7345726826749287E-2</v>
      </c>
      <c r="L17" s="24">
        <f>'פרסום תשואה 31.12.21-מצטבר לשנה'!L18</f>
        <v>2</v>
      </c>
      <c r="M17" s="25">
        <f t="shared" si="5"/>
        <v>9.8135475041940647E-7</v>
      </c>
      <c r="N17" s="22">
        <f>'פרסום תשואה 31.12.21-מצטבר לשנה'!N18-'פרסום תשואה 31.12.21-מצטבר לשנה'!H18</f>
        <v>1160</v>
      </c>
      <c r="O17" s="23">
        <f t="shared" si="6"/>
        <v>3.240766608928871E-2</v>
      </c>
      <c r="P17" s="22">
        <f>'פרסום תשואה 31.12.21-מצטבר לשנה'!P18-'פרסום תשואה 31.12.21-מצטבר לשנה'!J18</f>
        <v>1160</v>
      </c>
      <c r="Q17" s="23">
        <f t="shared" si="7"/>
        <v>3.3018330866446545E-2</v>
      </c>
      <c r="R17" s="22">
        <f>'פרסום תשואה 31.12.21-מצטבר לשנה'!R18</f>
        <v>20</v>
      </c>
      <c r="S17" s="23">
        <f t="shared" si="8"/>
        <v>9.6171415931756757E-6</v>
      </c>
      <c r="T17" s="24">
        <f>'פרסום תשואה 31.12.21-מצטבר לשנה'!T18-'פרסום תשואה 31.12.21-מצטבר לשנה'!N18</f>
        <v>8527</v>
      </c>
      <c r="U17" s="25">
        <f t="shared" si="9"/>
        <v>0.10159777907517067</v>
      </c>
      <c r="V17" s="24">
        <f>'פרסום תשואה 31.12.21-מצטבר לשנה'!V18-'פרסום תשואה 31.12.21-מצטבר לשנה'!P18</f>
        <v>8527</v>
      </c>
      <c r="W17" s="25">
        <f t="shared" si="10"/>
        <v>0.10629121324308489</v>
      </c>
      <c r="X17" s="24">
        <f>'פרסום תשואה 31.12.21-מצטבר לשנה'!X18</f>
        <v>374</v>
      </c>
      <c r="Y17" s="25">
        <f t="shared" si="11"/>
        <v>1.7914434148168657E-4</v>
      </c>
    </row>
    <row r="18" spans="1:25" x14ac:dyDescent="0.25">
      <c r="A18" s="12" t="s">
        <v>5</v>
      </c>
      <c r="B18" s="3">
        <f>'פרסום תשואה 31.12.21-מצטבר לשנה'!B19</f>
        <v>8243</v>
      </c>
      <c r="C18" s="13">
        <f t="shared" si="0"/>
        <v>0.32118921446384041</v>
      </c>
      <c r="D18" s="3">
        <f>'פרסום תשואה 31.12.21-מצטבר לשנה'!D19</f>
        <v>8147</v>
      </c>
      <c r="E18" s="13">
        <f t="shared" si="1"/>
        <v>0.31864048811013768</v>
      </c>
      <c r="F18" s="3">
        <f>'פרסום תשואה 31.12.21-מצטבר לשנה'!F19</f>
        <v>422930</v>
      </c>
      <c r="G18" s="13">
        <f t="shared" si="2"/>
        <v>0.21044832414605044</v>
      </c>
      <c r="H18" s="24">
        <f>'פרסום תשואה 31.12.21-מצטבר לשנה'!H19-'פרסום תשואה 31.12.21-מצטבר לשנה'!B19</f>
        <v>9233</v>
      </c>
      <c r="I18" s="25">
        <f t="shared" si="3"/>
        <v>0.23760261458092077</v>
      </c>
      <c r="J18" s="24">
        <f>'פרסום תשואה 31.12.21-מצטבר לשנה'!J19-'פרסום תשואה 31.12.21-מצטבר לשנה'!D19</f>
        <v>9104</v>
      </c>
      <c r="K18" s="25">
        <f t="shared" si="4"/>
        <v>0.23506325845597728</v>
      </c>
      <c r="L18" s="24">
        <f>'פרסום תשואה 31.12.21-מצטבר לשנה'!L19</f>
        <v>434164</v>
      </c>
      <c r="M18" s="25">
        <f t="shared" si="5"/>
        <v>0.2130344519305456</v>
      </c>
      <c r="N18" s="22">
        <f>'פרסום תשואה 31.12.21-מצטבר לשנה'!N19-'פרסום תשואה 31.12.21-מצטבר לשנה'!H19</f>
        <v>18116</v>
      </c>
      <c r="O18" s="23">
        <f t="shared" si="6"/>
        <v>0.50611834385651222</v>
      </c>
      <c r="P18" s="22">
        <f>'פרסום תשואה 31.12.21-מצטבר לשנה'!P19-'פרסום תשואה 31.12.21-מצטבר לשנה'!J19</f>
        <v>17454</v>
      </c>
      <c r="Q18" s="23">
        <f t="shared" si="7"/>
        <v>0.49681202322668794</v>
      </c>
      <c r="R18" s="22">
        <f>'פרסום תשואה 31.12.21-מצטבר לשנה'!R19</f>
        <v>597324</v>
      </c>
      <c r="S18" s="23">
        <f t="shared" si="8"/>
        <v>0.28722747425010337</v>
      </c>
      <c r="T18" s="24">
        <f>'פרסום תשואה 31.12.21-מצטבר לשנה'!T19-'פרסום תשואה 31.12.21-מצטבר לשנה'!N19</f>
        <v>45656</v>
      </c>
      <c r="U18" s="25">
        <f t="shared" si="9"/>
        <v>0.54398360519010114</v>
      </c>
      <c r="V18" s="24">
        <f>'פרסום תשואה 31.12.21-מצטבר לשנה'!V19-'פרסום תשואה 31.12.21-מצטבר לשנה'!P19</f>
        <v>41950</v>
      </c>
      <c r="W18" s="25">
        <f t="shared" si="10"/>
        <v>0.52291736783715392</v>
      </c>
      <c r="X18" s="24">
        <f>'פרסום תשואה 31.12.21-מצטבר לשנה'!X19</f>
        <v>717776</v>
      </c>
      <c r="Y18" s="25">
        <f t="shared" si="11"/>
        <v>0.34381152099293866</v>
      </c>
    </row>
    <row r="19" spans="1:25" ht="14.4" thickBot="1" x14ac:dyDescent="0.3">
      <c r="A19" s="70" t="s">
        <v>0</v>
      </c>
      <c r="B19" s="71">
        <f>SUM(B7:B18)</f>
        <v>25664</v>
      </c>
      <c r="C19" s="72">
        <f>SUM(C7:C18)</f>
        <v>1</v>
      </c>
      <c r="D19" s="71">
        <f>SUM(D7:D18)</f>
        <v>25568</v>
      </c>
      <c r="E19" s="72">
        <f>SUM(E7:E18)</f>
        <v>1</v>
      </c>
      <c r="F19" s="71">
        <f>SUM(F7:F18)</f>
        <v>2009662</v>
      </c>
      <c r="G19" s="72">
        <v>1</v>
      </c>
      <c r="H19" s="59">
        <f>SUM(H7:H18)</f>
        <v>38859</v>
      </c>
      <c r="I19" s="60">
        <f>SUM(I7:I18)</f>
        <v>1</v>
      </c>
      <c r="J19" s="59">
        <f>SUM(J7:J18)</f>
        <v>38730</v>
      </c>
      <c r="K19" s="60">
        <f>SUM(K7:K18)</f>
        <v>1</v>
      </c>
      <c r="L19" s="68">
        <f>SUM(L7:L18)</f>
        <v>2037999</v>
      </c>
      <c r="M19" s="73">
        <v>1</v>
      </c>
      <c r="N19" s="69">
        <f>SUM(N7:N18)</f>
        <v>35794</v>
      </c>
      <c r="O19" s="62">
        <f>SUM(O7:O18)</f>
        <v>0.99999999999999989</v>
      </c>
      <c r="P19" s="69">
        <f>SUM(P7:P18)</f>
        <v>35132</v>
      </c>
      <c r="Q19" s="62">
        <f>SUM(Q7:Q18)</f>
        <v>1</v>
      </c>
      <c r="R19" s="69">
        <f>SUM(R7:R18)</f>
        <v>2079620</v>
      </c>
      <c r="S19" s="62">
        <v>1</v>
      </c>
      <c r="T19" s="59">
        <f>SUM(T7:T18)</f>
        <v>83929</v>
      </c>
      <c r="U19" s="60">
        <f>SUM(U7:U18)</f>
        <v>0.99999999999999989</v>
      </c>
      <c r="V19" s="59">
        <f>SUM(V7:V18)</f>
        <v>80223</v>
      </c>
      <c r="W19" s="60">
        <f>SUM(W7:W18)</f>
        <v>1</v>
      </c>
      <c r="X19" s="68">
        <f>SUM(X7:X18)</f>
        <v>2087702</v>
      </c>
      <c r="Y19" s="73">
        <v>1</v>
      </c>
    </row>
    <row r="20" spans="1:25" ht="33.75" customHeight="1" x14ac:dyDescent="0.25">
      <c r="A20" s="74" t="s">
        <v>4</v>
      </c>
      <c r="B20" s="66">
        <f>'פרסום תשואה 31.12.21-מצטבר לשנה'!B21</f>
        <v>14446</v>
      </c>
      <c r="C20" s="67">
        <f>B20/$B$19</f>
        <v>0.56288965087281795</v>
      </c>
      <c r="D20" s="66">
        <f>'פרסום תשואה 31.12.21-מצטבר לשנה'!D21</f>
        <v>14446</v>
      </c>
      <c r="E20" s="67">
        <f>D20/$D$22</f>
        <v>0.56500312891113891</v>
      </c>
      <c r="F20" s="66">
        <f>'פרסום תשואה 31.12.21-מצטבר לשנה'!F21</f>
        <v>1780299.1738400001</v>
      </c>
      <c r="G20" s="67">
        <f>F20/$F$22</f>
        <v>0.88586994919543682</v>
      </c>
      <c r="H20" s="64">
        <f>'פרסום תשואה 31.12.21-מצטבר לשנה'!H21-'פרסום תשואה 31.12.21-מצטבר לשנה'!B21</f>
        <v>32929</v>
      </c>
      <c r="I20" s="65">
        <f>H20/H$22</f>
        <v>0.84739699940811652</v>
      </c>
      <c r="J20" s="64">
        <f>'פרסום תשואה 31.12.21-מצטבר לשנה'!J21-'פרסום תשואה 31.12.21-מצטבר לשנה'!D21</f>
        <v>32929</v>
      </c>
      <c r="K20" s="65">
        <f>J20/J$22</f>
        <v>0.85021946811257421</v>
      </c>
      <c r="L20" s="64">
        <f>'פרסום תשואה 31.12.21-מצטבר לשנה'!L21</f>
        <v>1794003.71854</v>
      </c>
      <c r="M20" s="65">
        <f>L20/L$22</f>
        <v>0.88027703572965443</v>
      </c>
      <c r="N20" s="66">
        <f>'פרסום תשואה 31.12.21-מצטבר לשנה'!N21-'פרסום תשואה 31.12.21-מצטבר לשנה'!H21</f>
        <v>37693</v>
      </c>
      <c r="O20" s="67">
        <f>N20/N$22</f>
        <v>1.05305358439962</v>
      </c>
      <c r="P20" s="66">
        <f>'פרסום תשואה 31.12.21-מצטבר לשנה'!P21-'פרסום תשואה 31.12.21-מצטבר לשנה'!J21</f>
        <v>37693</v>
      </c>
      <c r="Q20" s="67">
        <f>P20/P$22</f>
        <v>1.0728965046111807</v>
      </c>
      <c r="R20" s="66">
        <f>'פרסום תשואה 31.12.21-מצטבר לשנה'!R21</f>
        <v>1773240.28091</v>
      </c>
      <c r="S20" s="67">
        <f>R20/R$22</f>
        <v>0.852675143011704</v>
      </c>
      <c r="T20" s="64">
        <f>'פרסום תשואה 31.12.21-מצטבר לשנה'!T21-'פרסום תשואה 31.12.21-מצטבר לשנה'!N21</f>
        <v>58378</v>
      </c>
      <c r="U20" s="65">
        <f>T20/T$22</f>
        <v>0.69556410775774757</v>
      </c>
      <c r="V20" s="64">
        <f>'פרסום תשואה 31.12.21-מצטבר לשנה'!V21-'פרסום תשואה 31.12.21-מצטבר לשנה'!P21</f>
        <v>58378</v>
      </c>
      <c r="W20" s="65">
        <f>V20/V$22</f>
        <v>0.72769654587836408</v>
      </c>
      <c r="X20" s="64">
        <f>'פרסום תשואה 31.12.21-מצטבר לשנה'!X21</f>
        <v>1760790.5391166001</v>
      </c>
      <c r="Y20" s="65">
        <f>X20/X$22</f>
        <v>0.84341085993911014</v>
      </c>
    </row>
    <row r="21" spans="1:25" x14ac:dyDescent="0.25">
      <c r="A21" s="4" t="s">
        <v>3</v>
      </c>
      <c r="B21" s="22">
        <f>'פרסום תשואה 31.12.21-מצטבר לשנה'!B22</f>
        <v>11218</v>
      </c>
      <c r="C21" s="23">
        <f>B21/$B$19</f>
        <v>0.43711034912718205</v>
      </c>
      <c r="D21" s="22">
        <f>'פרסום תשואה 31.12.21-מצטבר לשנה'!D22</f>
        <v>11122</v>
      </c>
      <c r="E21" s="23">
        <f>D21/$D$22</f>
        <v>0.43499687108886109</v>
      </c>
      <c r="F21" s="22">
        <f>'פרסום תשואה 31.12.21-מצטבר לשנה'!F22</f>
        <v>229362.82616</v>
      </c>
      <c r="G21" s="23">
        <f>F21/$F$22</f>
        <v>0.11413005080456315</v>
      </c>
      <c r="H21" s="24">
        <f>'פרסום תשואה 31.12.21-מצטבר לשנה'!H22-'פרסום תשואה 31.12.21-מצטבר לשנה'!B22</f>
        <v>5930</v>
      </c>
      <c r="I21" s="25">
        <f>H21/H$22</f>
        <v>0.15260300059188348</v>
      </c>
      <c r="J21" s="24">
        <f>'פרסום תשואה 31.12.21-מצטבר לשנה'!J22-'פרסום תשואה 31.12.21-מצטבר לשנה'!D22</f>
        <v>5801</v>
      </c>
      <c r="K21" s="25">
        <f>J21/J$22</f>
        <v>0.14978053188742577</v>
      </c>
      <c r="L21" s="24">
        <f>'פרסום תשואה 31.12.21-מצטבר לשנה'!L22</f>
        <v>243995.28146000003</v>
      </c>
      <c r="M21" s="25">
        <f>L21/L$22</f>
        <v>0.11972296427034558</v>
      </c>
      <c r="N21" s="22">
        <f>'פרסום תשואה 31.12.21-מצטבר לשנה'!N22-'פרסום תשואה 31.12.21-מצטבר לשנה'!H22</f>
        <v>-1899</v>
      </c>
      <c r="O21" s="23">
        <f>N21/N$22</f>
        <v>-5.3053584399620046E-2</v>
      </c>
      <c r="P21" s="22">
        <f>'פרסום תשואה 31.12.21-מצטבר לשנה'!P22-'פרסום תשואה 31.12.21-מצטבר לשנה'!J22</f>
        <v>-2561</v>
      </c>
      <c r="Q21" s="23">
        <f>P21/P$22</f>
        <v>-7.289650461118069E-2</v>
      </c>
      <c r="R21" s="22">
        <f>'פרסום תשואה 31.12.21-מצטבר לשנה'!R22</f>
        <v>306379.71909000003</v>
      </c>
      <c r="S21" s="23">
        <f>R21/R$22</f>
        <v>0.14732485698829595</v>
      </c>
      <c r="T21" s="24">
        <f>'פרסום תשואה 31.12.21-מצטבר לשנה'!T22-'פרסום תשואה 31.12.21-מצטבר לשנה'!N22</f>
        <v>25551</v>
      </c>
      <c r="U21" s="25">
        <f>T21/T$22</f>
        <v>0.30443589224225237</v>
      </c>
      <c r="V21" s="24">
        <f>'פרסום תשואה 31.12.21-מצטבר לשנה'!V22-'פרסום תשואה 31.12.21-מצטבר לשנה'!P22</f>
        <v>21845</v>
      </c>
      <c r="W21" s="25">
        <f>V21/V$22</f>
        <v>0.27230345412163592</v>
      </c>
      <c r="X21" s="24">
        <f>'פרסום תשואה 31.12.21-מצטבר לשנה'!X22</f>
        <v>326911.4608834</v>
      </c>
      <c r="Y21" s="25">
        <f>X21/X$22</f>
        <v>0.15658914006088992</v>
      </c>
    </row>
    <row r="22" spans="1:25" ht="14.4" thickBot="1" x14ac:dyDescent="0.3">
      <c r="A22" s="75" t="s">
        <v>0</v>
      </c>
      <c r="B22" s="61">
        <f t="shared" ref="B22:Y22" si="12">SUM(B20:B21)</f>
        <v>25664</v>
      </c>
      <c r="C22" s="62">
        <f t="shared" si="12"/>
        <v>1</v>
      </c>
      <c r="D22" s="61">
        <f t="shared" si="12"/>
        <v>25568</v>
      </c>
      <c r="E22" s="63">
        <f t="shared" si="12"/>
        <v>1</v>
      </c>
      <c r="F22" s="61">
        <f t="shared" si="12"/>
        <v>2009662</v>
      </c>
      <c r="G22" s="63">
        <f t="shared" si="12"/>
        <v>1</v>
      </c>
      <c r="H22" s="59">
        <f t="shared" si="12"/>
        <v>38859</v>
      </c>
      <c r="I22" s="60">
        <f t="shared" si="12"/>
        <v>1</v>
      </c>
      <c r="J22" s="59">
        <f t="shared" si="12"/>
        <v>38730</v>
      </c>
      <c r="K22" s="60">
        <f t="shared" si="12"/>
        <v>1</v>
      </c>
      <c r="L22" s="59">
        <f t="shared" si="12"/>
        <v>2037999</v>
      </c>
      <c r="M22" s="60">
        <f t="shared" si="12"/>
        <v>1</v>
      </c>
      <c r="N22" s="61">
        <f t="shared" si="12"/>
        <v>35794</v>
      </c>
      <c r="O22" s="76">
        <f t="shared" si="12"/>
        <v>1</v>
      </c>
      <c r="P22" s="61">
        <f t="shared" si="12"/>
        <v>35132</v>
      </c>
      <c r="Q22" s="76">
        <f t="shared" si="12"/>
        <v>1</v>
      </c>
      <c r="R22" s="61">
        <f t="shared" si="12"/>
        <v>2079620</v>
      </c>
      <c r="S22" s="76">
        <f t="shared" si="12"/>
        <v>1</v>
      </c>
      <c r="T22" s="59">
        <f t="shared" si="12"/>
        <v>83929</v>
      </c>
      <c r="U22" s="60">
        <f t="shared" si="12"/>
        <v>1</v>
      </c>
      <c r="V22" s="59">
        <f t="shared" si="12"/>
        <v>80223</v>
      </c>
      <c r="W22" s="60">
        <f t="shared" si="12"/>
        <v>1</v>
      </c>
      <c r="X22" s="59">
        <f t="shared" si="12"/>
        <v>2087702</v>
      </c>
      <c r="Y22" s="60">
        <f t="shared" si="12"/>
        <v>1</v>
      </c>
    </row>
    <row r="23" spans="1:25" ht="37.5" customHeight="1" x14ac:dyDescent="0.25">
      <c r="A23" s="74" t="s">
        <v>2</v>
      </c>
      <c r="B23" s="66">
        <f>'פרסום תשואה 31.12.21-מצטבר לשנה'!B24</f>
        <v>17887</v>
      </c>
      <c r="C23" s="67">
        <f>B23/$B$25</f>
        <v>0.69696851620947631</v>
      </c>
      <c r="D23" s="66">
        <f>'פרסום תשואה 31.12.21-מצטבר לשנה'!D24</f>
        <v>17887</v>
      </c>
      <c r="E23" s="67">
        <f>D23/$D$25</f>
        <v>0.69958541927409257</v>
      </c>
      <c r="F23" s="66">
        <f>'פרסום תשואה 31.12.21-מצטבר לשנה'!F24</f>
        <v>1402113</v>
      </c>
      <c r="G23" s="67">
        <f>F23/$F$25</f>
        <v>0.69768597903528051</v>
      </c>
      <c r="H23" s="64">
        <f>'פרסום תשואה 31.12.21-מצטבר לשנה'!H24-'פרסום תשואה 31.12.21-מצטבר לשנה'!B24</f>
        <v>27059</v>
      </c>
      <c r="I23" s="65">
        <f>H23/H$25</f>
        <v>0.69633804266707844</v>
      </c>
      <c r="J23" s="64">
        <f>'פרסום תשואה 31.12.21-מצטבר לשנה'!J24-'פרסום תשואה 31.12.21-מצטבר לשנה'!D24</f>
        <v>27059</v>
      </c>
      <c r="K23" s="65">
        <f>J23/J$25</f>
        <v>0.69865737154660468</v>
      </c>
      <c r="L23" s="64">
        <f>'פרסום תשואה 31.12.21-מצטבר לשנה'!L24</f>
        <v>1443729</v>
      </c>
      <c r="M23" s="65">
        <f>L23/L$25</f>
        <v>0.7084051562341297</v>
      </c>
      <c r="N23" s="66">
        <f>'פרסום תשואה 31.12.21-מצטבר לשנה'!N24-'פרסום תשואה 31.12.21-מצטבר לשנה'!H24</f>
        <v>16457</v>
      </c>
      <c r="O23" s="67">
        <f>N23/N$25</f>
        <v>0.45976979382019334</v>
      </c>
      <c r="P23" s="66">
        <f>'פרסום תשואה 31.12.21-מצטבר לשנה'!P24-'פרסום תשואה 31.12.21-מצטבר לשנה'!J24</f>
        <v>16457</v>
      </c>
      <c r="Q23" s="67">
        <f>P23/P$25</f>
        <v>0.46843333712854379</v>
      </c>
      <c r="R23" s="66">
        <f>'פרסום תשואה 31.12.21-מצטבר לשנה'!R24</f>
        <v>1331629</v>
      </c>
      <c r="S23" s="67">
        <f>R23/R$25</f>
        <v>0.6403232321289466</v>
      </c>
      <c r="T23" s="64">
        <f>'פרסום תשואה 31.12.21-מצטבר לשנה'!T24-'פרסום תשואה 31.12.21-מצטבר לשנה'!N24</f>
        <v>29933</v>
      </c>
      <c r="U23" s="65">
        <f>T23/T$25</f>
        <v>0.35664668946371336</v>
      </c>
      <c r="V23" s="64">
        <f>'פרסום תשואה 31.12.21-מצטבר לשנה'!V24-'פרסום תשואה 31.12.21-מצטבר לשנה'!P24</f>
        <v>29933</v>
      </c>
      <c r="W23" s="65">
        <f>V23/V$25</f>
        <v>0.3731224212507635</v>
      </c>
      <c r="X23" s="64">
        <f>'פרסום תשואה 31.12.21-מצטבר לשנה'!X24</f>
        <v>1257756</v>
      </c>
      <c r="Y23" s="65">
        <f>X23/X$25</f>
        <v>0.60245954642951915</v>
      </c>
    </row>
    <row r="24" spans="1:25" x14ac:dyDescent="0.25">
      <c r="A24" s="4" t="s">
        <v>1</v>
      </c>
      <c r="B24" s="22">
        <f>'פרסום תשואה 31.12.21-מצטבר לשנה'!B25</f>
        <v>7777</v>
      </c>
      <c r="C24" s="23">
        <f>B24/$B$25</f>
        <v>0.30303148379052369</v>
      </c>
      <c r="D24" s="22">
        <f>'פרסום תשואה 31.12.21-מצטבר לשנה'!D25</f>
        <v>7681</v>
      </c>
      <c r="E24" s="23">
        <f>D24/$D$25</f>
        <v>0.30041458072590738</v>
      </c>
      <c r="F24" s="22">
        <f>'פרסום תשואה 31.12.21-מצטבר לשנה'!F25</f>
        <v>607549</v>
      </c>
      <c r="G24" s="23">
        <f>F24/$F$25</f>
        <v>0.30231402096471943</v>
      </c>
      <c r="H24" s="24">
        <f>'פרסום תשואה 31.12.21-מצטבר לשנה'!H25-'פרסום תשואה 31.12.21-מצטבר לשנה'!B25</f>
        <v>11800</v>
      </c>
      <c r="I24" s="25">
        <f>H24/H$25</f>
        <v>0.30366195733292156</v>
      </c>
      <c r="J24" s="24">
        <f>'פרסום תשואה 31.12.21-מצטבר לשנה'!J25-'פרסום תשואה 31.12.21-מצטבר לשנה'!D25</f>
        <v>11671</v>
      </c>
      <c r="K24" s="25">
        <f>J24/J$25</f>
        <v>0.30134262845339532</v>
      </c>
      <c r="L24" s="24">
        <f>'פרסום תשואה 31.12.21-מצטבר לשנה'!L25</f>
        <v>594270</v>
      </c>
      <c r="M24" s="25">
        <f>L24/L$25</f>
        <v>0.29159484376587036</v>
      </c>
      <c r="N24" s="22">
        <f>'פרסום תשואה 31.12.21-מצטבר לשנה'!N25-'פרסום תשואה 31.12.21-מצטבר לשנה'!H25</f>
        <v>19337</v>
      </c>
      <c r="O24" s="23">
        <f>N24/N$25</f>
        <v>0.54023020617980666</v>
      </c>
      <c r="P24" s="22">
        <f>'פרסום תשואה 31.12.21-מצטבר לשנה'!P25-'פרסום תשואה 31.12.21-מצטבר לשנה'!J25</f>
        <v>18675</v>
      </c>
      <c r="Q24" s="23">
        <f>P24/P$25</f>
        <v>0.53156666287145626</v>
      </c>
      <c r="R24" s="22">
        <f>'פרסום תשואה 31.12.21-מצטבר לשנה'!R25</f>
        <v>747991</v>
      </c>
      <c r="S24" s="23">
        <f>R24/R$25</f>
        <v>0.35967676787105335</v>
      </c>
      <c r="T24" s="24">
        <f>'פרסום תשואה 31.12.21-מצטבר לשנה'!T25-'פרסום תשואה 31.12.21-מצטבר לשנה'!N25</f>
        <v>53996</v>
      </c>
      <c r="U24" s="25">
        <f>T24/T$25</f>
        <v>0.64335331053628664</v>
      </c>
      <c r="V24" s="24">
        <f>'פרסום תשואה 31.12.21-מצטבר לשנה'!V25-'פרסום תשואה 31.12.21-מצטבר לשנה'!P25</f>
        <v>50290</v>
      </c>
      <c r="W24" s="25">
        <f>V24/V$25</f>
        <v>0.62687757874923655</v>
      </c>
      <c r="X24" s="24">
        <f>'פרסום תשואה 31.12.21-מצטבר לשנה'!X25</f>
        <v>829946</v>
      </c>
      <c r="Y24" s="25">
        <f>X24/X$25</f>
        <v>0.39754045357048085</v>
      </c>
    </row>
    <row r="25" spans="1:25" x14ac:dyDescent="0.25">
      <c r="A25" s="2" t="s">
        <v>0</v>
      </c>
      <c r="B25" s="30">
        <f t="shared" ref="B25:Y25" si="13">SUM(B23:B24)</f>
        <v>25664</v>
      </c>
      <c r="C25" s="27">
        <f t="shared" si="13"/>
        <v>1</v>
      </c>
      <c r="D25" s="30">
        <f t="shared" si="13"/>
        <v>25568</v>
      </c>
      <c r="E25" s="31">
        <f t="shared" si="13"/>
        <v>1</v>
      </c>
      <c r="F25" s="30">
        <f t="shared" si="13"/>
        <v>2009662</v>
      </c>
      <c r="G25" s="31">
        <f t="shared" si="13"/>
        <v>1</v>
      </c>
      <c r="H25" s="28">
        <f t="shared" si="13"/>
        <v>38859</v>
      </c>
      <c r="I25" s="29">
        <f t="shared" si="13"/>
        <v>1</v>
      </c>
      <c r="J25" s="28">
        <f t="shared" si="13"/>
        <v>38730</v>
      </c>
      <c r="K25" s="29">
        <f t="shared" si="13"/>
        <v>1</v>
      </c>
      <c r="L25" s="28">
        <f t="shared" si="13"/>
        <v>2037999</v>
      </c>
      <c r="M25" s="29">
        <f t="shared" si="13"/>
        <v>1</v>
      </c>
      <c r="N25" s="30">
        <f t="shared" si="13"/>
        <v>35794</v>
      </c>
      <c r="O25" s="31">
        <f t="shared" si="13"/>
        <v>1</v>
      </c>
      <c r="P25" s="30">
        <f t="shared" si="13"/>
        <v>35132</v>
      </c>
      <c r="Q25" s="31">
        <f t="shared" si="13"/>
        <v>1</v>
      </c>
      <c r="R25" s="30">
        <f t="shared" si="13"/>
        <v>2079620</v>
      </c>
      <c r="S25" s="31">
        <f t="shared" si="13"/>
        <v>1</v>
      </c>
      <c r="T25" s="28">
        <f t="shared" si="13"/>
        <v>83929</v>
      </c>
      <c r="U25" s="29">
        <f t="shared" si="13"/>
        <v>1</v>
      </c>
      <c r="V25" s="28">
        <f t="shared" si="13"/>
        <v>80223</v>
      </c>
      <c r="W25" s="29">
        <f t="shared" si="13"/>
        <v>1</v>
      </c>
      <c r="X25" s="28">
        <f t="shared" si="13"/>
        <v>2087702</v>
      </c>
      <c r="Y25" s="29">
        <f t="shared" si="13"/>
        <v>1</v>
      </c>
    </row>
    <row r="28" spans="1:25" ht="24.75" customHeight="1" x14ac:dyDescent="0.25"/>
  </sheetData>
  <dataValidations count="1">
    <dataValidation type="list" allowBlank="1" showInputMessage="1" showErrorMessage="1" sqref="A5" xr:uid="{00000000-0002-0000-0000-000000000000}">
      <formula1>Years</formula1>
    </dataValidation>
  </dataValidations>
  <pageMargins left="0" right="0" top="0" bottom="0.35433070866141736" header="0" footer="0.11811023622047245"/>
  <pageSetup paperSize="9" scale="57" orientation="landscape" r:id="rId1"/>
  <headerFooter>
    <oddFooter>&amp;L&amp;Z&amp;F&amp;A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34C22-5B01-4459-B0EF-1BDEA12A8E32}">
  <dimension ref="A1:Y26"/>
  <sheetViews>
    <sheetView rightToLeft="1" workbookViewId="0">
      <selection activeCell="H1" sqref="H1"/>
    </sheetView>
  </sheetViews>
  <sheetFormatPr defaultRowHeight="14.4" x14ac:dyDescent="0.3"/>
  <cols>
    <col min="1" max="1" width="23.44140625" customWidth="1"/>
    <col min="2" max="2" width="9.77734375" customWidth="1"/>
    <col min="3" max="3" width="9.88671875" customWidth="1"/>
    <col min="8" max="8" width="9.6640625" customWidth="1"/>
    <col min="9" max="9" width="9.77734375" customWidth="1"/>
    <col min="14" max="15" width="9.44140625" customWidth="1"/>
    <col min="20" max="20" width="9.33203125" customWidth="1"/>
    <col min="21" max="21" width="9.44140625" customWidth="1"/>
  </cols>
  <sheetData>
    <row r="1" spans="1:25" ht="18" x14ac:dyDescent="0.35">
      <c r="A1" s="50" t="s">
        <v>28</v>
      </c>
    </row>
    <row r="2" spans="1:25" ht="18" x14ac:dyDescent="0.35">
      <c r="A2" s="50" t="s">
        <v>27</v>
      </c>
      <c r="B2" s="51" t="s">
        <v>32</v>
      </c>
    </row>
    <row r="3" spans="1:25" ht="18" x14ac:dyDescent="0.35">
      <c r="A3" s="50" t="s">
        <v>29</v>
      </c>
      <c r="B3" s="51" t="s">
        <v>30</v>
      </c>
    </row>
    <row r="5" spans="1:25" ht="18" x14ac:dyDescent="0.35">
      <c r="A5" s="19" t="s">
        <v>31</v>
      </c>
      <c r="B5" s="41" t="s">
        <v>22</v>
      </c>
      <c r="C5" s="42" t="s">
        <v>22</v>
      </c>
      <c r="D5" s="42" t="s">
        <v>22</v>
      </c>
      <c r="E5" s="42" t="s">
        <v>22</v>
      </c>
      <c r="F5" s="42" t="s">
        <v>22</v>
      </c>
      <c r="G5" s="43" t="s">
        <v>22</v>
      </c>
      <c r="H5" s="41" t="s">
        <v>25</v>
      </c>
      <c r="I5" s="42" t="s">
        <v>25</v>
      </c>
      <c r="J5" s="42" t="s">
        <v>25</v>
      </c>
      <c r="K5" s="42" t="s">
        <v>25</v>
      </c>
      <c r="L5" s="42" t="s">
        <v>25</v>
      </c>
      <c r="M5" s="43" t="s">
        <v>25</v>
      </c>
      <c r="N5" s="41" t="s">
        <v>24</v>
      </c>
      <c r="O5" s="42" t="s">
        <v>24</v>
      </c>
      <c r="P5" s="42" t="s">
        <v>24</v>
      </c>
      <c r="Q5" s="42" t="s">
        <v>24</v>
      </c>
      <c r="R5" s="42" t="s">
        <v>24</v>
      </c>
      <c r="S5" s="43" t="s">
        <v>24</v>
      </c>
      <c r="T5" s="41" t="s">
        <v>23</v>
      </c>
      <c r="U5" s="42" t="s">
        <v>23</v>
      </c>
      <c r="V5" s="42" t="s">
        <v>23</v>
      </c>
      <c r="W5" s="42" t="s">
        <v>23</v>
      </c>
      <c r="X5" s="42" t="s">
        <v>23</v>
      </c>
      <c r="Y5" s="43" t="s">
        <v>23</v>
      </c>
    </row>
    <row r="6" spans="1:25" ht="64.5" customHeight="1" x14ac:dyDescent="0.35">
      <c r="A6" s="18">
        <v>2021</v>
      </c>
      <c r="B6" s="44" t="s">
        <v>21</v>
      </c>
      <c r="C6" s="45" t="s">
        <v>21</v>
      </c>
      <c r="D6" s="45" t="s">
        <v>20</v>
      </c>
      <c r="E6" s="45" t="s">
        <v>20</v>
      </c>
      <c r="F6" s="45" t="s">
        <v>19</v>
      </c>
      <c r="G6" s="46" t="s">
        <v>19</v>
      </c>
      <c r="H6" s="57" t="s">
        <v>21</v>
      </c>
      <c r="I6" s="58" t="s">
        <v>21</v>
      </c>
      <c r="J6" s="45" t="s">
        <v>20</v>
      </c>
      <c r="K6" s="45" t="s">
        <v>20</v>
      </c>
      <c r="L6" s="45" t="s">
        <v>19</v>
      </c>
      <c r="M6" s="46" t="s">
        <v>19</v>
      </c>
      <c r="N6" s="44" t="s">
        <v>21</v>
      </c>
      <c r="O6" s="45" t="s">
        <v>21</v>
      </c>
      <c r="P6" s="45" t="s">
        <v>20</v>
      </c>
      <c r="Q6" s="45" t="s">
        <v>20</v>
      </c>
      <c r="R6" s="45" t="s">
        <v>19</v>
      </c>
      <c r="S6" s="46" t="s">
        <v>19</v>
      </c>
      <c r="T6" s="44" t="s">
        <v>21</v>
      </c>
      <c r="U6" s="45" t="s">
        <v>21</v>
      </c>
      <c r="V6" s="45" t="s">
        <v>20</v>
      </c>
      <c r="W6" s="45" t="s">
        <v>20</v>
      </c>
      <c r="X6" s="45" t="s">
        <v>19</v>
      </c>
      <c r="Y6" s="46" t="s">
        <v>19</v>
      </c>
    </row>
    <row r="7" spans="1:25" x14ac:dyDescent="0.3">
      <c r="A7" s="10"/>
      <c r="B7" s="17" t="s">
        <v>18</v>
      </c>
      <c r="C7" s="16" t="s">
        <v>17</v>
      </c>
      <c r="D7" s="16" t="s">
        <v>18</v>
      </c>
      <c r="E7" s="16" t="s">
        <v>17</v>
      </c>
      <c r="F7" s="16" t="s">
        <v>18</v>
      </c>
      <c r="G7" s="15" t="s">
        <v>17</v>
      </c>
      <c r="H7" s="17" t="s">
        <v>18</v>
      </c>
      <c r="I7" s="16" t="s">
        <v>17</v>
      </c>
      <c r="J7" s="16" t="s">
        <v>18</v>
      </c>
      <c r="K7" s="16" t="s">
        <v>17</v>
      </c>
      <c r="L7" s="16" t="s">
        <v>18</v>
      </c>
      <c r="M7" s="15" t="s">
        <v>17</v>
      </c>
      <c r="N7" s="17" t="s">
        <v>18</v>
      </c>
      <c r="O7" s="16" t="s">
        <v>17</v>
      </c>
      <c r="P7" s="16" t="s">
        <v>18</v>
      </c>
      <c r="Q7" s="16" t="s">
        <v>17</v>
      </c>
      <c r="R7" s="16" t="s">
        <v>18</v>
      </c>
      <c r="S7" s="15" t="s">
        <v>17</v>
      </c>
      <c r="T7" s="17" t="s">
        <v>18</v>
      </c>
      <c r="U7" s="16" t="s">
        <v>17</v>
      </c>
      <c r="V7" s="16" t="s">
        <v>18</v>
      </c>
      <c r="W7" s="16" t="s">
        <v>17</v>
      </c>
      <c r="X7" s="16" t="s">
        <v>18</v>
      </c>
      <c r="Y7" s="15" t="s">
        <v>17</v>
      </c>
    </row>
    <row r="8" spans="1:25" x14ac:dyDescent="0.3">
      <c r="A8" s="14" t="s">
        <v>16</v>
      </c>
      <c r="B8" s="22">
        <v>1922</v>
      </c>
      <c r="C8" s="23">
        <f>B8/'פרסום תשואה 31.12.2021- לרבעון'!$B$19</f>
        <v>7.4890897755610975E-2</v>
      </c>
      <c r="D8" s="22">
        <v>1922</v>
      </c>
      <c r="E8" s="23">
        <f>D8/'פרסום תשואה 31.12.2021- לרבעון'!$D$19</f>
        <v>7.5172090112640796E-2</v>
      </c>
      <c r="F8" s="22">
        <v>222989</v>
      </c>
      <c r="G8" s="23">
        <f>F8/'פרסום תשואה 31.12.2021- לרבעון'!$F$19</f>
        <v>0.11095845968127974</v>
      </c>
      <c r="H8" s="24">
        <v>1797</v>
      </c>
      <c r="I8" s="25">
        <f t="shared" ref="I8:I19" si="0">H8/H$20</f>
        <v>2.7850533918137719E-2</v>
      </c>
      <c r="J8" s="24">
        <v>1797</v>
      </c>
      <c r="K8" s="25">
        <f t="shared" ref="K8:K19" si="1">J8/J$20</f>
        <v>2.7947992161498025E-2</v>
      </c>
      <c r="L8" s="24">
        <v>260129</v>
      </c>
      <c r="M8" s="25">
        <f t="shared" ref="M8:M19" si="2">L8/L$20</f>
        <v>0.1276394149359249</v>
      </c>
      <c r="N8" s="22">
        <v>1269</v>
      </c>
      <c r="O8" s="23">
        <f t="shared" ref="O8:O19" si="3">N8/N$20</f>
        <v>1.2649899817578277E-2</v>
      </c>
      <c r="P8" s="22">
        <v>1269</v>
      </c>
      <c r="Q8" s="23">
        <f t="shared" ref="Q8:Q19" si="4">P8/P$20</f>
        <v>1.2762747661671528E-2</v>
      </c>
      <c r="R8" s="22">
        <v>195209</v>
      </c>
      <c r="S8" s="23">
        <f t="shared" ref="S8:S19" si="5">R8/R$20</f>
        <v>9.3867629663111532E-2</v>
      </c>
      <c r="T8" s="24">
        <v>462</v>
      </c>
      <c r="U8" s="25">
        <f t="shared" ref="U8:U19" si="6">T8/T$20</f>
        <v>2.5075171238452937E-3</v>
      </c>
      <c r="V8" s="24">
        <v>462</v>
      </c>
      <c r="W8" s="25">
        <f t="shared" ref="W8:W19" si="7">V8/V$20</f>
        <v>2.5716241866264411E-3</v>
      </c>
      <c r="X8" s="24">
        <v>187677</v>
      </c>
      <c r="Y8" s="25">
        <f t="shared" ref="Y8:Y19" si="8">X8/X$20</f>
        <v>8.9896450738659067E-2</v>
      </c>
    </row>
    <row r="9" spans="1:25" x14ac:dyDescent="0.3">
      <c r="A9" s="12" t="s">
        <v>15</v>
      </c>
      <c r="B9" s="22">
        <v>-2743</v>
      </c>
      <c r="C9" s="23">
        <f>B9/'פרסום תשואה 31.12.2021- לרבעון'!$B$19</f>
        <v>-0.10688123441396509</v>
      </c>
      <c r="D9" s="22">
        <v>-2743</v>
      </c>
      <c r="E9" s="23">
        <f>D9/'פרסום תשואה 31.12.2021- לרבעון'!$D$19</f>
        <v>-0.10728254067584481</v>
      </c>
      <c r="F9" s="22">
        <v>474870</v>
      </c>
      <c r="G9" s="23">
        <f>F9/'פרסום תשואה 31.12.2021- לרבעון'!$F$19</f>
        <v>0.23629346626447631</v>
      </c>
      <c r="H9" s="24">
        <v>-1089</v>
      </c>
      <c r="I9" s="25">
        <f t="shared" si="0"/>
        <v>-1.6877702524681123E-2</v>
      </c>
      <c r="J9" s="24">
        <v>-1089</v>
      </c>
      <c r="K9" s="25">
        <f t="shared" si="1"/>
        <v>-1.6936763196366916E-2</v>
      </c>
      <c r="L9" s="24">
        <v>405450</v>
      </c>
      <c r="M9" s="25">
        <f t="shared" si="2"/>
        <v>0.19894514177877418</v>
      </c>
      <c r="N9" s="22">
        <v>2709</v>
      </c>
      <c r="O9" s="23">
        <f t="shared" si="3"/>
        <v>2.7004396064475612E-2</v>
      </c>
      <c r="P9" s="22">
        <v>2709</v>
      </c>
      <c r="Q9" s="23">
        <f t="shared" si="4"/>
        <v>2.7245298199738508E-2</v>
      </c>
      <c r="R9" s="22">
        <v>420643</v>
      </c>
      <c r="S9" s="23">
        <f t="shared" si="5"/>
        <v>0.20226916455890981</v>
      </c>
      <c r="T9" s="24">
        <v>5311</v>
      </c>
      <c r="U9" s="25">
        <f t="shared" si="6"/>
        <v>2.8825591871736701E-2</v>
      </c>
      <c r="V9" s="24">
        <v>5311</v>
      </c>
      <c r="W9" s="25">
        <f t="shared" si="7"/>
        <v>2.9562545573967595E-2</v>
      </c>
      <c r="X9" s="24">
        <v>390802</v>
      </c>
      <c r="Y9" s="25">
        <f t="shared" si="8"/>
        <v>0.18719242497252961</v>
      </c>
    </row>
    <row r="10" spans="1:25" x14ac:dyDescent="0.3">
      <c r="A10" s="12" t="s">
        <v>14</v>
      </c>
      <c r="B10" s="22"/>
      <c r="C10" s="23">
        <f>B10/'פרסום תשואה 31.12.2021- לרבעון'!$B$19</f>
        <v>0</v>
      </c>
      <c r="D10" s="22">
        <v>0</v>
      </c>
      <c r="E10" s="23">
        <f>D10/'פרסום תשואה 31.12.2021- לרבעון'!$D$19</f>
        <v>0</v>
      </c>
      <c r="F10" s="22"/>
      <c r="G10" s="23">
        <f>F10/'פרסום תשואה 31.12.2021- לרבעון'!$F$19</f>
        <v>0</v>
      </c>
      <c r="H10" s="24"/>
      <c r="I10" s="25">
        <f t="shared" si="0"/>
        <v>0</v>
      </c>
      <c r="J10" s="24">
        <v>0</v>
      </c>
      <c r="K10" s="25">
        <f t="shared" si="1"/>
        <v>0</v>
      </c>
      <c r="L10" s="24"/>
      <c r="M10" s="25">
        <f t="shared" si="2"/>
        <v>0</v>
      </c>
      <c r="N10" s="22"/>
      <c r="O10" s="23">
        <f t="shared" si="3"/>
        <v>0</v>
      </c>
      <c r="P10" s="22"/>
      <c r="Q10" s="23">
        <f t="shared" si="4"/>
        <v>0</v>
      </c>
      <c r="R10" s="22"/>
      <c r="S10" s="23">
        <f t="shared" si="5"/>
        <v>0</v>
      </c>
      <c r="T10" s="24"/>
      <c r="U10" s="25">
        <f t="shared" si="6"/>
        <v>0</v>
      </c>
      <c r="V10" s="24"/>
      <c r="W10" s="25">
        <f t="shared" si="7"/>
        <v>0</v>
      </c>
      <c r="X10" s="24"/>
      <c r="Y10" s="25">
        <f t="shared" si="8"/>
        <v>0</v>
      </c>
    </row>
    <row r="11" spans="1:25" x14ac:dyDescent="0.3">
      <c r="A11" s="12" t="s">
        <v>13</v>
      </c>
      <c r="B11" s="22">
        <v>5999</v>
      </c>
      <c r="C11" s="23">
        <f>B11/'פרסום תשואה 31.12.2021- לרבעון'!$B$19</f>
        <v>0.23375155860349128</v>
      </c>
      <c r="D11" s="22">
        <v>5999</v>
      </c>
      <c r="E11" s="23">
        <f>D11/'פרסום תשואה 31.12.2021- לרבעון'!$D$19</f>
        <v>0.23462922403003755</v>
      </c>
      <c r="F11" s="22">
        <v>433868</v>
      </c>
      <c r="G11" s="23">
        <f>F11/'פרסום תשואה 31.12.2021- לרבעון'!$F$19</f>
        <v>0.2158910304319831</v>
      </c>
      <c r="H11" s="24">
        <v>12845</v>
      </c>
      <c r="I11" s="25">
        <f t="shared" si="0"/>
        <v>0.19907629837422314</v>
      </c>
      <c r="J11" s="24">
        <v>12845</v>
      </c>
      <c r="K11" s="25">
        <f t="shared" si="1"/>
        <v>0.19977293228405238</v>
      </c>
      <c r="L11" s="24">
        <v>476740</v>
      </c>
      <c r="M11" s="25">
        <f t="shared" si="2"/>
        <v>0.23392553185747392</v>
      </c>
      <c r="N11" s="22">
        <v>19894</v>
      </c>
      <c r="O11" s="23">
        <f t="shared" si="3"/>
        <v>0.19831135301095526</v>
      </c>
      <c r="P11" s="22">
        <v>19894</v>
      </c>
      <c r="Q11" s="23">
        <f t="shared" si="4"/>
        <v>0.20008045861410037</v>
      </c>
      <c r="R11" s="22">
        <v>443955</v>
      </c>
      <c r="S11" s="23">
        <f t="shared" si="5"/>
        <v>0.21347890479991538</v>
      </c>
      <c r="T11" s="24">
        <v>24163</v>
      </c>
      <c r="U11" s="25">
        <f t="shared" si="6"/>
        <v>0.1311453165876057</v>
      </c>
      <c r="V11" s="24">
        <v>24163</v>
      </c>
      <c r="W11" s="25">
        <f t="shared" si="7"/>
        <v>0.13449817147501017</v>
      </c>
      <c r="X11" s="24">
        <v>451563</v>
      </c>
      <c r="Y11" s="25">
        <f t="shared" si="8"/>
        <v>0.21629667452538726</v>
      </c>
    </row>
    <row r="12" spans="1:25" x14ac:dyDescent="0.3">
      <c r="A12" s="12" t="s">
        <v>12</v>
      </c>
      <c r="B12" s="22">
        <v>894</v>
      </c>
      <c r="C12" s="23">
        <f>B12/'פרסום תשואה 31.12.2021- לרבעון'!$B$19</f>
        <v>3.4834788029925186E-2</v>
      </c>
      <c r="D12" s="22">
        <v>894</v>
      </c>
      <c r="E12" s="23">
        <f>D12/'פרסום תשואה 31.12.2021- לרבעון'!$D$19</f>
        <v>3.4965581977471842E-2</v>
      </c>
      <c r="F12" s="22">
        <v>15746</v>
      </c>
      <c r="G12" s="23">
        <f>F12/'פרסום תשואה 31.12.2021- לרבעון'!$F$19</f>
        <v>7.8351483980888328E-3</v>
      </c>
      <c r="H12" s="24">
        <v>1240</v>
      </c>
      <c r="I12" s="25">
        <f t="shared" si="0"/>
        <v>1.9217953287974831E-2</v>
      </c>
      <c r="J12" s="24">
        <v>1240</v>
      </c>
      <c r="K12" s="25">
        <f t="shared" si="1"/>
        <v>1.9285203272263522E-2</v>
      </c>
      <c r="L12" s="24">
        <v>14062</v>
      </c>
      <c r="M12" s="25">
        <f t="shared" si="2"/>
        <v>6.8999052501988473E-3</v>
      </c>
      <c r="N12" s="22">
        <v>1301</v>
      </c>
      <c r="O12" s="23">
        <f t="shared" si="3"/>
        <v>1.2968888623064884E-2</v>
      </c>
      <c r="P12" s="22">
        <v>1301</v>
      </c>
      <c r="Q12" s="23">
        <f t="shared" si="4"/>
        <v>1.3084582118073016E-2</v>
      </c>
      <c r="R12" s="22">
        <v>13466</v>
      </c>
      <c r="S12" s="23">
        <f t="shared" si="5"/>
        <v>6.4752214346851826E-3</v>
      </c>
      <c r="T12" s="24">
        <v>1114</v>
      </c>
      <c r="U12" s="25">
        <f t="shared" si="6"/>
        <v>6.0462642336875701E-3</v>
      </c>
      <c r="V12" s="24">
        <v>1114</v>
      </c>
      <c r="W12" s="25">
        <f t="shared" si="7"/>
        <v>6.2008427357183012E-3</v>
      </c>
      <c r="X12" s="24">
        <v>13872</v>
      </c>
      <c r="Y12" s="25">
        <f t="shared" si="8"/>
        <v>6.6446264840480107E-3</v>
      </c>
    </row>
    <row r="13" spans="1:25" x14ac:dyDescent="0.3">
      <c r="A13" s="12" t="s">
        <v>11</v>
      </c>
      <c r="B13" s="22">
        <v>6111</v>
      </c>
      <c r="C13" s="23">
        <f>B13/'פרסום תשואה 31.12.2021- לרבעון'!$B$19</f>
        <v>0.23811564837905236</v>
      </c>
      <c r="D13" s="22">
        <v>6111</v>
      </c>
      <c r="E13" s="23">
        <f>D13/'פרסום תשואה 31.12.2021- לרבעון'!$D$19</f>
        <v>0.23900969962453067</v>
      </c>
      <c r="F13" s="22">
        <v>119862</v>
      </c>
      <c r="G13" s="23">
        <f>F13/'פרסום תשואה 31.12.2021- לרבעון'!$F$19</f>
        <v>5.964286531765043E-2</v>
      </c>
      <c r="H13" s="24">
        <v>18909</v>
      </c>
      <c r="I13" s="25">
        <f t="shared" si="0"/>
        <v>0.29305828929219035</v>
      </c>
      <c r="J13" s="24">
        <v>18909</v>
      </c>
      <c r="K13" s="25">
        <f t="shared" si="1"/>
        <v>0.29408379731873463</v>
      </c>
      <c r="L13" s="24">
        <v>148072</v>
      </c>
      <c r="M13" s="25">
        <f t="shared" si="2"/>
        <v>7.2655580302051173E-2</v>
      </c>
      <c r="N13" s="22">
        <v>25970</v>
      </c>
      <c r="O13" s="23">
        <f t="shared" si="3"/>
        <v>0.25887935245272486</v>
      </c>
      <c r="P13" s="22">
        <v>25970</v>
      </c>
      <c r="Q13" s="23">
        <f t="shared" si="4"/>
        <v>0.26118877602333301</v>
      </c>
      <c r="R13" s="22">
        <v>142710</v>
      </c>
      <c r="S13" s="23">
        <f t="shared" si="5"/>
        <v>6.8623113838105043E-2</v>
      </c>
      <c r="T13" s="24">
        <v>43188</v>
      </c>
      <c r="U13" s="25">
        <f t="shared" si="6"/>
        <v>0.23440400334335618</v>
      </c>
      <c r="V13" s="24">
        <v>43188</v>
      </c>
      <c r="W13" s="25">
        <f t="shared" si="7"/>
        <v>0.24039676487450809</v>
      </c>
      <c r="X13" s="24">
        <v>130794</v>
      </c>
      <c r="Y13" s="25">
        <f t="shared" si="8"/>
        <v>6.2649745988651639E-2</v>
      </c>
    </row>
    <row r="14" spans="1:25" x14ac:dyDescent="0.3">
      <c r="A14" s="12" t="s">
        <v>10</v>
      </c>
      <c r="B14" s="22">
        <v>7194</v>
      </c>
      <c r="C14" s="23">
        <f>B14/'פרסום תשואה 31.12.2021- לרבעון'!$B$19</f>
        <v>0.28031483790523692</v>
      </c>
      <c r="D14" s="22">
        <v>7194</v>
      </c>
      <c r="E14" s="23">
        <f>D14/'פרסום תשואה 31.12.2021- לרבעון'!$D$19</f>
        <v>0.28136733416770965</v>
      </c>
      <c r="F14" s="22">
        <v>128810</v>
      </c>
      <c r="G14" s="23">
        <f>F14/'פרסום תשואה 31.12.2021- לרבעון'!$F$19</f>
        <v>6.4095355338360374E-2</v>
      </c>
      <c r="H14" s="24">
        <v>13215</v>
      </c>
      <c r="I14" s="25">
        <f t="shared" si="0"/>
        <v>0.20481068766176402</v>
      </c>
      <c r="J14" s="24">
        <v>13215</v>
      </c>
      <c r="K14" s="25">
        <f t="shared" si="1"/>
        <v>0.20552738809916327</v>
      </c>
      <c r="L14" s="24">
        <v>131759</v>
      </c>
      <c r="M14" s="25">
        <f t="shared" si="2"/>
        <v>6.465116028025529E-2</v>
      </c>
      <c r="N14" s="22">
        <v>11925</v>
      </c>
      <c r="O14" s="23">
        <f t="shared" si="3"/>
        <v>0.11887317204461856</v>
      </c>
      <c r="P14" s="22">
        <v>11925</v>
      </c>
      <c r="Q14" s="23">
        <f t="shared" si="4"/>
        <v>0.1199336216433672</v>
      </c>
      <c r="R14" s="22">
        <v>116208</v>
      </c>
      <c r="S14" s="23">
        <f t="shared" si="5"/>
        <v>5.5879439512987947E-2</v>
      </c>
      <c r="T14" s="24">
        <v>16882</v>
      </c>
      <c r="U14" s="25">
        <f t="shared" si="6"/>
        <v>9.1627498018952924E-2</v>
      </c>
      <c r="V14" s="24">
        <v>16882</v>
      </c>
      <c r="W14" s="25">
        <f t="shared" si="7"/>
        <v>9.3970042248111632E-2</v>
      </c>
      <c r="X14" s="24">
        <v>84511</v>
      </c>
      <c r="Y14" s="25">
        <f t="shared" si="8"/>
        <v>4.0480394232510195E-2</v>
      </c>
    </row>
    <row r="15" spans="1:25" x14ac:dyDescent="0.3">
      <c r="A15" s="12" t="s">
        <v>9</v>
      </c>
      <c r="B15" s="22">
        <v>-596</v>
      </c>
      <c r="C15" s="23">
        <f>B15/'פרסום תשואה 31.12.2021- לרבעון'!$B$19</f>
        <v>-2.3223192019950125E-2</v>
      </c>
      <c r="D15" s="22">
        <v>-596</v>
      </c>
      <c r="E15" s="23">
        <f>D15/'פרסום תשואה 31.12.2021- לרבעון'!$D$19</f>
        <v>-2.3310387984981227E-2</v>
      </c>
      <c r="F15" s="22">
        <v>21714</v>
      </c>
      <c r="G15" s="23">
        <f>F15/'פרסום תשואה 31.12.2021- לרבעון'!$F$19</f>
        <v>1.0804802001530606E-2</v>
      </c>
      <c r="H15" s="24">
        <v>-731</v>
      </c>
      <c r="I15" s="25">
        <f t="shared" si="0"/>
        <v>-1.1329293430249679E-2</v>
      </c>
      <c r="J15" s="24">
        <v>-731</v>
      </c>
      <c r="K15" s="25">
        <f t="shared" si="1"/>
        <v>-1.1368938380665029E-2</v>
      </c>
      <c r="L15" s="24">
        <v>21579</v>
      </c>
      <c r="M15" s="25">
        <f t="shared" si="2"/>
        <v>1.0588327079650186E-2</v>
      </c>
      <c r="N15" s="22">
        <v>-364</v>
      </c>
      <c r="O15" s="23">
        <f t="shared" si="3"/>
        <v>-3.6284976624101598E-3</v>
      </c>
      <c r="P15" s="22">
        <v>-364</v>
      </c>
      <c r="Q15" s="23">
        <f t="shared" si="4"/>
        <v>-3.6608669415669317E-3</v>
      </c>
      <c r="R15" s="22">
        <v>12904</v>
      </c>
      <c r="S15" s="23">
        <f t="shared" si="5"/>
        <v>6.2049797559169464E-3</v>
      </c>
      <c r="T15" s="24">
        <v>1330</v>
      </c>
      <c r="U15" s="25">
        <f t="shared" si="6"/>
        <v>7.2186099019788761E-3</v>
      </c>
      <c r="V15" s="24">
        <v>1330</v>
      </c>
      <c r="W15" s="25">
        <f t="shared" si="7"/>
        <v>7.4031605372579358E-3</v>
      </c>
      <c r="X15" s="24">
        <v>12409</v>
      </c>
      <c r="Y15" s="25">
        <f t="shared" si="8"/>
        <v>5.9438559717814136E-3</v>
      </c>
    </row>
    <row r="16" spans="1:25" x14ac:dyDescent="0.3">
      <c r="A16" s="12" t="s">
        <v>8</v>
      </c>
      <c r="B16" s="22"/>
      <c r="C16" s="23">
        <f>B16/'פרסום תשואה 31.12.2021- לרבעון'!$B$19</f>
        <v>0</v>
      </c>
      <c r="D16" s="22">
        <v>0</v>
      </c>
      <c r="E16" s="23">
        <f>D16/'פרסום תשואה 31.12.2021- לרבעון'!$D$19</f>
        <v>0</v>
      </c>
      <c r="F16" s="22">
        <v>168862</v>
      </c>
      <c r="G16" s="23">
        <f>F16/'פרסום תשואה 31.12.2021- לרבעון'!$F$19</f>
        <v>8.4025074863335228E-2</v>
      </c>
      <c r="H16" s="24"/>
      <c r="I16" s="25">
        <f t="shared" si="0"/>
        <v>0</v>
      </c>
      <c r="J16" s="24">
        <v>0</v>
      </c>
      <c r="K16" s="25">
        <f t="shared" si="1"/>
        <v>0</v>
      </c>
      <c r="L16" s="24">
        <v>146042</v>
      </c>
      <c r="M16" s="25">
        <f t="shared" si="2"/>
        <v>7.1659505230375481E-2</v>
      </c>
      <c r="N16" s="22"/>
      <c r="O16" s="23">
        <f t="shared" si="3"/>
        <v>0</v>
      </c>
      <c r="P16" s="22"/>
      <c r="Q16" s="23">
        <f t="shared" si="4"/>
        <v>0</v>
      </c>
      <c r="R16" s="22">
        <v>137181</v>
      </c>
      <c r="S16" s="23">
        <f t="shared" si="5"/>
        <v>6.5964455044671619E-2</v>
      </c>
      <c r="T16" s="24"/>
      <c r="U16" s="25">
        <f t="shared" si="6"/>
        <v>0</v>
      </c>
      <c r="V16" s="24"/>
      <c r="W16" s="25">
        <f t="shared" si="7"/>
        <v>0</v>
      </c>
      <c r="X16" s="24">
        <v>97924</v>
      </c>
      <c r="Y16" s="25">
        <f t="shared" si="8"/>
        <v>4.6905161752012502E-2</v>
      </c>
    </row>
    <row r="17" spans="1:25" x14ac:dyDescent="0.3">
      <c r="A17" s="12" t="s">
        <v>7</v>
      </c>
      <c r="B17" s="22"/>
      <c r="C17" s="23">
        <f>B17/'פרסום תשואה 31.12.2021- לרבעון'!$B$19</f>
        <v>0</v>
      </c>
      <c r="D17" s="22">
        <v>0</v>
      </c>
      <c r="E17" s="23">
        <f>D17/'פרסום תשואה 31.12.2021- לרבעון'!$D$19</f>
        <v>0</v>
      </c>
      <c r="F17" s="22"/>
      <c r="G17" s="23">
        <f>F17/'פרסום תשואה 31.12.2021- לרבעון'!$F$19</f>
        <v>0</v>
      </c>
      <c r="H17" s="24"/>
      <c r="I17" s="25">
        <f t="shared" si="0"/>
        <v>0</v>
      </c>
      <c r="J17" s="24">
        <v>0</v>
      </c>
      <c r="K17" s="25">
        <f t="shared" si="1"/>
        <v>0</v>
      </c>
      <c r="L17" s="24"/>
      <c r="M17" s="25">
        <f t="shared" si="2"/>
        <v>0</v>
      </c>
      <c r="N17" s="22"/>
      <c r="O17" s="23">
        <f t="shared" si="3"/>
        <v>0</v>
      </c>
      <c r="P17" s="22"/>
      <c r="Q17" s="23">
        <f t="shared" si="4"/>
        <v>0</v>
      </c>
      <c r="R17" s="22"/>
      <c r="S17" s="23">
        <f t="shared" si="5"/>
        <v>0</v>
      </c>
      <c r="T17" s="24"/>
      <c r="U17" s="25">
        <f t="shared" si="6"/>
        <v>0</v>
      </c>
      <c r="V17" s="24"/>
      <c r="W17" s="25">
        <f t="shared" si="7"/>
        <v>0</v>
      </c>
      <c r="X17" s="24"/>
      <c r="Y17" s="25">
        <f t="shared" si="8"/>
        <v>0</v>
      </c>
    </row>
    <row r="18" spans="1:25" x14ac:dyDescent="0.3">
      <c r="A18" s="12" t="s">
        <v>6</v>
      </c>
      <c r="B18" s="22">
        <v>-1360</v>
      </c>
      <c r="C18" s="23">
        <f>B18/'פרסום תשואה 31.12.2021- לרבעון'!$B$19</f>
        <v>-5.2992518703241898E-2</v>
      </c>
      <c r="D18" s="22">
        <v>-1360</v>
      </c>
      <c r="E18" s="23">
        <f>D18/'פרסום תשואה 31.12.2021- לרבעון'!$D$19</f>
        <v>-5.3191489361702128E-2</v>
      </c>
      <c r="F18" s="22">
        <v>11</v>
      </c>
      <c r="G18" s="23">
        <f>F18/'פרסום תשואה 31.12.2021- לרבעון'!$F$19</f>
        <v>5.4735572449496483E-6</v>
      </c>
      <c r="H18" s="24">
        <v>861</v>
      </c>
      <c r="I18" s="25">
        <f t="shared" si="0"/>
        <v>1.3344078855601878E-2</v>
      </c>
      <c r="J18" s="24">
        <v>861</v>
      </c>
      <c r="K18" s="25">
        <f t="shared" si="1"/>
        <v>1.3390774207595881E-2</v>
      </c>
      <c r="L18" s="24">
        <v>2</v>
      </c>
      <c r="M18" s="25">
        <f t="shared" si="2"/>
        <v>9.8135475041940647E-7</v>
      </c>
      <c r="N18" s="22">
        <v>2021</v>
      </c>
      <c r="O18" s="23">
        <f t="shared" si="3"/>
        <v>2.0146136746513551E-2</v>
      </c>
      <c r="P18" s="22">
        <v>2021</v>
      </c>
      <c r="Q18" s="23">
        <f t="shared" si="4"/>
        <v>2.0325857387106506E-2</v>
      </c>
      <c r="R18" s="22">
        <v>20</v>
      </c>
      <c r="S18" s="23">
        <f t="shared" si="5"/>
        <v>9.6171415931756757E-6</v>
      </c>
      <c r="T18" s="24">
        <v>10548</v>
      </c>
      <c r="U18" s="25">
        <f t="shared" si="6"/>
        <v>5.7249546801558783E-2</v>
      </c>
      <c r="V18" s="24">
        <v>10548</v>
      </c>
      <c r="W18" s="25">
        <f t="shared" si="7"/>
        <v>5.8713185975185496E-2</v>
      </c>
      <c r="X18" s="24">
        <v>374</v>
      </c>
      <c r="Y18" s="25">
        <f t="shared" si="8"/>
        <v>1.7914434148168657E-4</v>
      </c>
    </row>
    <row r="19" spans="1:25" x14ac:dyDescent="0.3">
      <c r="A19" s="12" t="s">
        <v>5</v>
      </c>
      <c r="B19" s="22">
        <v>8243</v>
      </c>
      <c r="C19" s="23">
        <f>B19/'פרסום תשואה 31.12.2021- לרבעון'!$B$19</f>
        <v>0.32118921446384041</v>
      </c>
      <c r="D19" s="22">
        <v>8147</v>
      </c>
      <c r="E19" s="23">
        <f>D19/'פרסום תשואה 31.12.2021- לרבעון'!$D$19</f>
        <v>0.31864048811013768</v>
      </c>
      <c r="F19" s="22">
        <v>422930</v>
      </c>
      <c r="G19" s="23">
        <f>F19/'פרסום תשואה 31.12.2021- לרבעון'!$F$19</f>
        <v>0.21044832414605044</v>
      </c>
      <c r="H19" s="24">
        <v>17476</v>
      </c>
      <c r="I19" s="25">
        <f t="shared" si="0"/>
        <v>0.27084915456503883</v>
      </c>
      <c r="J19" s="24">
        <v>17251</v>
      </c>
      <c r="K19" s="25">
        <f t="shared" si="1"/>
        <v>0.26829761423372422</v>
      </c>
      <c r="L19" s="24">
        <v>434164</v>
      </c>
      <c r="M19" s="25">
        <f t="shared" si="2"/>
        <v>0.2130344519305456</v>
      </c>
      <c r="N19" s="22">
        <v>35592</v>
      </c>
      <c r="O19" s="23">
        <f t="shared" si="3"/>
        <v>0.35479529890247913</v>
      </c>
      <c r="P19" s="22">
        <v>34705</v>
      </c>
      <c r="Q19" s="23">
        <f t="shared" si="4"/>
        <v>0.34903952529417681</v>
      </c>
      <c r="R19" s="22">
        <v>597324</v>
      </c>
      <c r="S19" s="23">
        <f t="shared" si="5"/>
        <v>0.28722747425010337</v>
      </c>
      <c r="T19" s="24">
        <v>81248</v>
      </c>
      <c r="U19" s="25">
        <f t="shared" si="6"/>
        <v>0.44097565211727796</v>
      </c>
      <c r="V19" s="24">
        <v>76655</v>
      </c>
      <c r="W19" s="25">
        <f t="shared" si="7"/>
        <v>0.42668366239361438</v>
      </c>
      <c r="X19" s="24">
        <v>717776</v>
      </c>
      <c r="Y19" s="25">
        <f t="shared" si="8"/>
        <v>0.34381152099293866</v>
      </c>
    </row>
    <row r="20" spans="1:25" ht="15" thickBot="1" x14ac:dyDescent="0.35">
      <c r="A20" s="11" t="s">
        <v>0</v>
      </c>
      <c r="B20" s="26">
        <f>SUM(B8:B19)</f>
        <v>25664</v>
      </c>
      <c r="C20" s="27">
        <f>SUM(C8:C19)</f>
        <v>1</v>
      </c>
      <c r="D20" s="26">
        <f>SUM(D8:D19)</f>
        <v>25568</v>
      </c>
      <c r="E20" s="27">
        <f>SUM(E8:E19)</f>
        <v>1</v>
      </c>
      <c r="F20" s="26">
        <f>SUM(F8:F19)</f>
        <v>2009662</v>
      </c>
      <c r="G20" s="27">
        <v>1</v>
      </c>
      <c r="H20" s="59">
        <f>SUM(H8:H19)</f>
        <v>64523</v>
      </c>
      <c r="I20" s="60">
        <f>SUM(I8:I19)</f>
        <v>1</v>
      </c>
      <c r="J20" s="59">
        <f>SUM(J8:J19)</f>
        <v>64298</v>
      </c>
      <c r="K20" s="60">
        <f>SUM(K8:K19)</f>
        <v>1</v>
      </c>
      <c r="L20" s="68">
        <f>SUM(L8:L19)</f>
        <v>2037999</v>
      </c>
      <c r="M20" s="60">
        <v>1</v>
      </c>
      <c r="N20" s="69">
        <f>SUM(N8:N19)</f>
        <v>100317</v>
      </c>
      <c r="O20" s="62">
        <f>SUM(O8:O19)</f>
        <v>1</v>
      </c>
      <c r="P20" s="69">
        <f>SUM(P8:P19)</f>
        <v>99430</v>
      </c>
      <c r="Q20" s="62">
        <f>SUM(Q8:Q19)</f>
        <v>0.99999999999999989</v>
      </c>
      <c r="R20" s="69">
        <f>SUM(R8:R19)</f>
        <v>2079620</v>
      </c>
      <c r="S20" s="62">
        <v>1</v>
      </c>
      <c r="T20" s="68">
        <f>SUM(T8:T19)</f>
        <v>184246</v>
      </c>
      <c r="U20" s="60">
        <f>SUM(U8:U19)</f>
        <v>1</v>
      </c>
      <c r="V20" s="59">
        <f>SUM(V8:V19)</f>
        <v>179653</v>
      </c>
      <c r="W20" s="60">
        <f>SUM(W8:W19)</f>
        <v>1.0000000000000002</v>
      </c>
      <c r="X20" s="68">
        <f>SUM(X8:X19)</f>
        <v>2087702</v>
      </c>
      <c r="Y20" s="60">
        <v>1</v>
      </c>
    </row>
    <row r="21" spans="1:25" ht="35.25" customHeight="1" x14ac:dyDescent="0.3">
      <c r="A21" s="9" t="s">
        <v>4</v>
      </c>
      <c r="B21" s="22">
        <v>14446</v>
      </c>
      <c r="C21" s="23">
        <f>B21/'פרסום תשואה 31.12.2021- לרבעון'!$B$19</f>
        <v>0.56288965087281795</v>
      </c>
      <c r="D21" s="22">
        <v>14446</v>
      </c>
      <c r="E21" s="23">
        <f>D21/'פרסום תשואה 31.12.2021- לרבעון'!$D$22</f>
        <v>0.56500312891113891</v>
      </c>
      <c r="F21" s="22">
        <v>1780299.1738400001</v>
      </c>
      <c r="G21" s="23">
        <f>F21/'פרסום תשואה 31.12.2021- לרבעון'!$F$22</f>
        <v>0.88586994919543682</v>
      </c>
      <c r="H21" s="64">
        <v>47375</v>
      </c>
      <c r="I21" s="65">
        <f>H21/H$23</f>
        <v>0.73423430404661905</v>
      </c>
      <c r="J21" s="64">
        <v>47375</v>
      </c>
      <c r="K21" s="65">
        <f>J21/J$23</f>
        <v>0.7368036330834552</v>
      </c>
      <c r="L21" s="64">
        <v>1794003.71854</v>
      </c>
      <c r="M21" s="65">
        <f>L21/L$23</f>
        <v>0.88027703572965443</v>
      </c>
      <c r="N21" s="66">
        <v>85068</v>
      </c>
      <c r="O21" s="67">
        <f>N21/N$23</f>
        <v>0.84799186578546004</v>
      </c>
      <c r="P21" s="66">
        <v>85068</v>
      </c>
      <c r="Q21" s="67">
        <f>P21/P$23</f>
        <v>0.855556673036307</v>
      </c>
      <c r="R21" s="66">
        <v>1773240.28091</v>
      </c>
      <c r="S21" s="67">
        <f>R21/R$23</f>
        <v>0.852675143011704</v>
      </c>
      <c r="T21" s="64">
        <v>143446</v>
      </c>
      <c r="U21" s="65">
        <f>T21/T$23</f>
        <v>0.77855692932275322</v>
      </c>
      <c r="V21" s="64">
        <v>143446</v>
      </c>
      <c r="W21" s="65">
        <f>V21/V$23</f>
        <v>0.79846147851691873</v>
      </c>
      <c r="X21" s="64">
        <v>1760790.5391166001</v>
      </c>
      <c r="Y21" s="65">
        <f>X21/X$23</f>
        <v>0.84341085993911014</v>
      </c>
    </row>
    <row r="22" spans="1:25" x14ac:dyDescent="0.3">
      <c r="A22" s="8" t="s">
        <v>3</v>
      </c>
      <c r="B22" s="22">
        <v>11218</v>
      </c>
      <c r="C22" s="23">
        <f>B22/'פרסום תשואה 31.12.2021- לרבעון'!$B$19</f>
        <v>0.43711034912718205</v>
      </c>
      <c r="D22" s="22">
        <v>11122</v>
      </c>
      <c r="E22" s="23">
        <f>D22/'פרסום תשואה 31.12.2021- לרבעון'!$D$22</f>
        <v>0.43499687108886109</v>
      </c>
      <c r="F22" s="22">
        <v>229362.82616</v>
      </c>
      <c r="G22" s="23">
        <f>F22/'פרסום תשואה 31.12.2021- לרבעון'!$F$22</f>
        <v>0.11413005080456315</v>
      </c>
      <c r="H22" s="24">
        <v>17148</v>
      </c>
      <c r="I22" s="25">
        <f>H22/H$23</f>
        <v>0.26576569595338095</v>
      </c>
      <c r="J22" s="24">
        <v>16923</v>
      </c>
      <c r="K22" s="25">
        <f>J22/J$23</f>
        <v>0.26319636691654485</v>
      </c>
      <c r="L22" s="24">
        <v>243995.28146000003</v>
      </c>
      <c r="M22" s="25">
        <f>L22/L$23</f>
        <v>0.11972296427034558</v>
      </c>
      <c r="N22" s="22">
        <v>15249</v>
      </c>
      <c r="O22" s="23">
        <f>N22/N$23</f>
        <v>0.1520081342145399</v>
      </c>
      <c r="P22" s="22">
        <v>14362</v>
      </c>
      <c r="Q22" s="23">
        <f>P22/P$23</f>
        <v>0.14444332696369305</v>
      </c>
      <c r="R22" s="22">
        <v>306379.71909000003</v>
      </c>
      <c r="S22" s="23">
        <f>R22/R$23</f>
        <v>0.14732485698829595</v>
      </c>
      <c r="T22" s="24">
        <v>40800</v>
      </c>
      <c r="U22" s="25">
        <f>T22/T$23</f>
        <v>0.22144307067724672</v>
      </c>
      <c r="V22" s="24">
        <v>36207</v>
      </c>
      <c r="W22" s="25">
        <f>V22/V$23</f>
        <v>0.20153852148308127</v>
      </c>
      <c r="X22" s="24">
        <v>326911.4608834</v>
      </c>
      <c r="Y22" s="25">
        <f>X22/X$23</f>
        <v>0.15658914006088992</v>
      </c>
    </row>
    <row r="23" spans="1:25" ht="15" thickBot="1" x14ac:dyDescent="0.35">
      <c r="A23" s="7" t="s">
        <v>0</v>
      </c>
      <c r="B23" s="30">
        <f t="shared" ref="B23:Y23" si="9">SUM(B21:B22)</f>
        <v>25664</v>
      </c>
      <c r="C23" s="27">
        <f t="shared" si="9"/>
        <v>1</v>
      </c>
      <c r="D23" s="30">
        <f t="shared" si="9"/>
        <v>25568</v>
      </c>
      <c r="E23" s="31">
        <f t="shared" si="9"/>
        <v>1</v>
      </c>
      <c r="F23" s="30">
        <f t="shared" si="9"/>
        <v>2009662</v>
      </c>
      <c r="G23" s="31">
        <f t="shared" si="9"/>
        <v>1</v>
      </c>
      <c r="H23" s="59">
        <f t="shared" si="9"/>
        <v>64523</v>
      </c>
      <c r="I23" s="60">
        <f t="shared" si="9"/>
        <v>1</v>
      </c>
      <c r="J23" s="59">
        <f t="shared" si="9"/>
        <v>64298</v>
      </c>
      <c r="K23" s="60">
        <f t="shared" si="9"/>
        <v>1</v>
      </c>
      <c r="L23" s="59">
        <f t="shared" si="9"/>
        <v>2037999</v>
      </c>
      <c r="M23" s="60">
        <f t="shared" si="9"/>
        <v>1</v>
      </c>
      <c r="N23" s="61">
        <f t="shared" si="9"/>
        <v>100317</v>
      </c>
      <c r="O23" s="62">
        <f t="shared" si="9"/>
        <v>1</v>
      </c>
      <c r="P23" s="61">
        <f t="shared" si="9"/>
        <v>99430</v>
      </c>
      <c r="Q23" s="63">
        <f t="shared" si="9"/>
        <v>1</v>
      </c>
      <c r="R23" s="61">
        <f t="shared" si="9"/>
        <v>2079620</v>
      </c>
      <c r="S23" s="63">
        <f t="shared" si="9"/>
        <v>1</v>
      </c>
      <c r="T23" s="59">
        <f t="shared" si="9"/>
        <v>184246</v>
      </c>
      <c r="U23" s="60">
        <f t="shared" si="9"/>
        <v>1</v>
      </c>
      <c r="V23" s="59">
        <f t="shared" si="9"/>
        <v>179653</v>
      </c>
      <c r="W23" s="60">
        <f t="shared" si="9"/>
        <v>1</v>
      </c>
      <c r="X23" s="59">
        <f t="shared" si="9"/>
        <v>2087702</v>
      </c>
      <c r="Y23" s="60">
        <f t="shared" si="9"/>
        <v>1</v>
      </c>
    </row>
    <row r="24" spans="1:25" ht="32.25" customHeight="1" x14ac:dyDescent="0.3">
      <c r="A24" s="6" t="s">
        <v>2</v>
      </c>
      <c r="B24" s="22">
        <v>17887</v>
      </c>
      <c r="C24" s="23">
        <f>B24/'פרסום תשואה 31.12.2021- לרבעון'!$B$25</f>
        <v>0.69696851620947631</v>
      </c>
      <c r="D24" s="22">
        <v>17887</v>
      </c>
      <c r="E24" s="23">
        <f>D24/'פרסום תשואה 31.12.2021- לרבעון'!$D$25</f>
        <v>0.69958541927409257</v>
      </c>
      <c r="F24" s="22">
        <v>1402113</v>
      </c>
      <c r="G24" s="23">
        <f>F24/'פרסום תשואה 31.12.2021- לרבעון'!$F$25</f>
        <v>0.69768597903528051</v>
      </c>
      <c r="H24" s="64">
        <v>44946</v>
      </c>
      <c r="I24" s="65">
        <f>H24/H$26</f>
        <v>0.69658881329138445</v>
      </c>
      <c r="J24" s="64">
        <v>44946</v>
      </c>
      <c r="K24" s="65">
        <f>J24/J$26</f>
        <v>0.69902640828641638</v>
      </c>
      <c r="L24" s="64">
        <v>1443729</v>
      </c>
      <c r="M24" s="65">
        <f>L24/L$26</f>
        <v>0.7084051562341297</v>
      </c>
      <c r="N24" s="66">
        <v>61403</v>
      </c>
      <c r="O24" s="67">
        <f>N24/N$26</f>
        <v>0.61208967572794237</v>
      </c>
      <c r="P24" s="66">
        <v>61403</v>
      </c>
      <c r="Q24" s="67">
        <f>P24/P$26</f>
        <v>0.61755003520064367</v>
      </c>
      <c r="R24" s="66">
        <v>1331629</v>
      </c>
      <c r="S24" s="67">
        <f>R24/R$26</f>
        <v>0.6403232321289466</v>
      </c>
      <c r="T24" s="64">
        <v>91336</v>
      </c>
      <c r="U24" s="65">
        <f>T24/T$26</f>
        <v>0.49572853684747564</v>
      </c>
      <c r="V24" s="64">
        <v>91336</v>
      </c>
      <c r="W24" s="65">
        <f>V24/V$26</f>
        <v>0.50840230889548188</v>
      </c>
      <c r="X24" s="64">
        <v>1257756</v>
      </c>
      <c r="Y24" s="65">
        <f>X24/X$26</f>
        <v>0.60245954642951915</v>
      </c>
    </row>
    <row r="25" spans="1:25" x14ac:dyDescent="0.3">
      <c r="A25" s="4" t="s">
        <v>1</v>
      </c>
      <c r="B25" s="22">
        <v>7777</v>
      </c>
      <c r="C25" s="23">
        <f>B25/'פרסום תשואה 31.12.2021- לרבעון'!$B$25</f>
        <v>0.30303148379052369</v>
      </c>
      <c r="D25" s="22">
        <v>7681</v>
      </c>
      <c r="E25" s="23">
        <f>D25/'פרסום תשואה 31.12.2021- לרבעון'!$D$25</f>
        <v>0.30041458072590738</v>
      </c>
      <c r="F25" s="22">
        <v>607549</v>
      </c>
      <c r="G25" s="23">
        <f>F25/'פרסום תשואה 31.12.2021- לרבעון'!$F$25</f>
        <v>0.30231402096471943</v>
      </c>
      <c r="H25" s="24">
        <v>19577</v>
      </c>
      <c r="I25" s="25">
        <f>H25/H$26</f>
        <v>0.30341118670861555</v>
      </c>
      <c r="J25" s="24">
        <v>19352</v>
      </c>
      <c r="K25" s="25">
        <f>J25/J$26</f>
        <v>0.30097359171358362</v>
      </c>
      <c r="L25" s="24">
        <v>594270</v>
      </c>
      <c r="M25" s="25">
        <f>L25/L$26</f>
        <v>0.29159484376587036</v>
      </c>
      <c r="N25" s="22">
        <v>38914</v>
      </c>
      <c r="O25" s="23">
        <f>N25/N$26</f>
        <v>0.38791032427205757</v>
      </c>
      <c r="P25" s="22">
        <v>38027</v>
      </c>
      <c r="Q25" s="23">
        <f>P25/P$26</f>
        <v>0.38244996479935633</v>
      </c>
      <c r="R25" s="22">
        <v>747991</v>
      </c>
      <c r="S25" s="23">
        <f>R25/R$26</f>
        <v>0.35967676787105335</v>
      </c>
      <c r="T25" s="24">
        <v>92910</v>
      </c>
      <c r="U25" s="25">
        <f>T25/T$26</f>
        <v>0.50427146315252436</v>
      </c>
      <c r="V25" s="24">
        <v>88317</v>
      </c>
      <c r="W25" s="25">
        <f>V25/V$26</f>
        <v>0.49159769110451818</v>
      </c>
      <c r="X25" s="24">
        <v>829946</v>
      </c>
      <c r="Y25" s="25">
        <f>X25/X$26</f>
        <v>0.39754045357048085</v>
      </c>
    </row>
    <row r="26" spans="1:25" x14ac:dyDescent="0.3">
      <c r="A26" s="2" t="s">
        <v>0</v>
      </c>
      <c r="B26" s="30">
        <f t="shared" ref="B26:Y26" si="10">SUM(B24:B25)</f>
        <v>25664</v>
      </c>
      <c r="C26" s="27">
        <f t="shared" si="10"/>
        <v>1</v>
      </c>
      <c r="D26" s="30">
        <f t="shared" si="10"/>
        <v>25568</v>
      </c>
      <c r="E26" s="31">
        <f t="shared" si="10"/>
        <v>1</v>
      </c>
      <c r="F26" s="30">
        <f t="shared" si="10"/>
        <v>2009662</v>
      </c>
      <c r="G26" s="31">
        <f t="shared" si="10"/>
        <v>1</v>
      </c>
      <c r="H26" s="28">
        <f t="shared" si="10"/>
        <v>64523</v>
      </c>
      <c r="I26" s="29">
        <f t="shared" si="10"/>
        <v>1</v>
      </c>
      <c r="J26" s="28">
        <f t="shared" si="10"/>
        <v>64298</v>
      </c>
      <c r="K26" s="29">
        <f t="shared" si="10"/>
        <v>1</v>
      </c>
      <c r="L26" s="28">
        <f t="shared" si="10"/>
        <v>2037999</v>
      </c>
      <c r="M26" s="29">
        <f t="shared" si="10"/>
        <v>1</v>
      </c>
      <c r="N26" s="30">
        <f t="shared" si="10"/>
        <v>100317</v>
      </c>
      <c r="O26" s="27">
        <f t="shared" si="10"/>
        <v>1</v>
      </c>
      <c r="P26" s="30">
        <f t="shared" si="10"/>
        <v>99430</v>
      </c>
      <c r="Q26" s="31">
        <f t="shared" si="10"/>
        <v>1</v>
      </c>
      <c r="R26" s="30">
        <f t="shared" si="10"/>
        <v>2079620</v>
      </c>
      <c r="S26" s="31">
        <f t="shared" si="10"/>
        <v>1</v>
      </c>
      <c r="T26" s="28">
        <f t="shared" si="10"/>
        <v>184246</v>
      </c>
      <c r="U26" s="29">
        <f t="shared" si="10"/>
        <v>1</v>
      </c>
      <c r="V26" s="28">
        <f t="shared" si="10"/>
        <v>179653</v>
      </c>
      <c r="W26" s="29">
        <f t="shared" si="10"/>
        <v>1</v>
      </c>
      <c r="X26" s="28">
        <f t="shared" si="10"/>
        <v>2087702</v>
      </c>
      <c r="Y26" s="29">
        <f t="shared" si="10"/>
        <v>1</v>
      </c>
    </row>
  </sheetData>
  <dataValidations count="1">
    <dataValidation type="list" allowBlank="1" showInputMessage="1" showErrorMessage="1" sqref="A6" xr:uid="{00000000-0002-0000-0000-000000000000}">
      <formula1>Years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פרסום תשואה 31.12.2021- לרבעון</vt:lpstr>
      <vt:lpstr>פרסום תשואה 31.12.21-מצטבר לשנה</vt:lpstr>
      <vt:lpstr>'פרסום תשואה 31.12.2021- לרבעון'!WPrint_Area_W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ווסה</dc:creator>
  <cp:lastModifiedBy>user</cp:lastModifiedBy>
  <dcterms:created xsi:type="dcterms:W3CDTF">2016-08-10T06:34:50Z</dcterms:created>
  <dcterms:modified xsi:type="dcterms:W3CDTF">2022-04-04T08:31:36Z</dcterms:modified>
</cp:coreProperties>
</file>