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22\AppData\Local\Microsoft\Windows\Temporary Internet Files\Content.Outlook\J9OUYEDT\"/>
    </mc:Choice>
  </mc:AlternateContent>
  <bookViews>
    <workbookView xWindow="14145" yWindow="585" windowWidth="13215" windowHeight="11070"/>
  </bookViews>
  <sheets>
    <sheet name="פרסום תשואה 31.12.2021" sheetId="2" r:id="rId1"/>
  </sheets>
  <definedNames>
    <definedName name="_xlnm.Print_Area" localSheetId="0">'פרסום תשואה 31.12.2021'!$B$1:$Z$54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W13" i="2" l="1"/>
  <c r="U28" i="2"/>
  <c r="W27" i="2"/>
  <c r="U29" i="2"/>
  <c r="U9" i="2" l="1"/>
  <c r="Y28" i="2"/>
  <c r="W28" i="2"/>
  <c r="Y27" i="2"/>
  <c r="U27" i="2"/>
  <c r="Y24" i="2"/>
  <c r="W24" i="2"/>
  <c r="U24" i="2"/>
  <c r="Y23" i="2"/>
  <c r="W23" i="2"/>
  <c r="U23" i="2"/>
  <c r="Y20" i="2"/>
  <c r="W20" i="2"/>
  <c r="U20" i="2"/>
  <c r="V20" i="2" s="1"/>
  <c r="Y19" i="2"/>
  <c r="W19" i="2"/>
  <c r="U19" i="2"/>
  <c r="Y18" i="2"/>
  <c r="W18" i="2"/>
  <c r="U18" i="2"/>
  <c r="V18" i="2" s="1"/>
  <c r="Y17" i="2"/>
  <c r="W17" i="2"/>
  <c r="U17" i="2"/>
  <c r="Y16" i="2"/>
  <c r="W16" i="2"/>
  <c r="U16" i="2"/>
  <c r="V16" i="2" s="1"/>
  <c r="Y15" i="2"/>
  <c r="W15" i="2"/>
  <c r="U15" i="2"/>
  <c r="Y14" i="2"/>
  <c r="W14" i="2"/>
  <c r="U14" i="2"/>
  <c r="V14" i="2" s="1"/>
  <c r="Y13" i="2"/>
  <c r="U13" i="2"/>
  <c r="Y12" i="2"/>
  <c r="W12" i="2"/>
  <c r="U12" i="2"/>
  <c r="V12" i="2" s="1"/>
  <c r="Y11" i="2"/>
  <c r="W11" i="2"/>
  <c r="U11" i="2"/>
  <c r="Y10" i="2"/>
  <c r="Z10" i="2" s="1"/>
  <c r="W10" i="2"/>
  <c r="U10" i="2"/>
  <c r="V10" i="2" s="1"/>
  <c r="Y9" i="2"/>
  <c r="Y21" i="2" s="1"/>
  <c r="W9" i="2"/>
  <c r="U21" i="2"/>
  <c r="O9" i="2"/>
  <c r="V52" i="2"/>
  <c r="V49" i="2"/>
  <c r="V34" i="2"/>
  <c r="U54" i="2"/>
  <c r="V53" i="2" s="1"/>
  <c r="U50" i="2"/>
  <c r="U46" i="2"/>
  <c r="V45" i="2" s="1"/>
  <c r="Y54" i="2"/>
  <c r="W54" i="2"/>
  <c r="X53" i="2" s="1"/>
  <c r="Z53" i="2"/>
  <c r="Z52" i="2"/>
  <c r="Z54" i="2" s="1"/>
  <c r="Y50" i="2"/>
  <c r="Z48" i="2" s="1"/>
  <c r="W50" i="2"/>
  <c r="X48" i="2" s="1"/>
  <c r="Y46" i="2"/>
  <c r="Z43" i="2" s="1"/>
  <c r="W46" i="2"/>
  <c r="X45" i="2" s="1"/>
  <c r="V43" i="2"/>
  <c r="V42" i="2"/>
  <c r="V40" i="2"/>
  <c r="V38" i="2"/>
  <c r="V37" i="2"/>
  <c r="V36" i="2"/>
  <c r="V35" i="2"/>
  <c r="Z15" i="2" l="1"/>
  <c r="Z11" i="2"/>
  <c r="Z19" i="2"/>
  <c r="Z17" i="2"/>
  <c r="Z13" i="2"/>
  <c r="Z9" i="2"/>
  <c r="Z12" i="2"/>
  <c r="Z16" i="2"/>
  <c r="Z20" i="2"/>
  <c r="V19" i="2"/>
  <c r="V17" i="2"/>
  <c r="V13" i="2"/>
  <c r="V9" i="2"/>
  <c r="V15" i="2"/>
  <c r="V11" i="2"/>
  <c r="Z14" i="2"/>
  <c r="Z18" i="2"/>
  <c r="Z24" i="2"/>
  <c r="Y25" i="2"/>
  <c r="Z23" i="2" s="1"/>
  <c r="W29" i="2"/>
  <c r="X28" i="2" s="1"/>
  <c r="W21" i="2"/>
  <c r="W25" i="2"/>
  <c r="X24" i="2" s="1"/>
  <c r="V28" i="2"/>
  <c r="Y29" i="2"/>
  <c r="Z28" i="2" s="1"/>
  <c r="U25" i="2"/>
  <c r="V24" i="2" s="1"/>
  <c r="Z49" i="2"/>
  <c r="Z50" i="2" s="1"/>
  <c r="Z38" i="2"/>
  <c r="Z42" i="2"/>
  <c r="Z34" i="2"/>
  <c r="Z37" i="2"/>
  <c r="Z41" i="2"/>
  <c r="X36" i="2"/>
  <c r="X43" i="2"/>
  <c r="X38" i="2"/>
  <c r="X40" i="2"/>
  <c r="X42" i="2"/>
  <c r="X44" i="2"/>
  <c r="X34" i="2"/>
  <c r="X39" i="2"/>
  <c r="X35" i="2"/>
  <c r="X37" i="2"/>
  <c r="X41" i="2"/>
  <c r="V54" i="2"/>
  <c r="V48" i="2"/>
  <c r="V50" i="2" s="1"/>
  <c r="V39" i="2"/>
  <c r="V46" i="2" s="1"/>
  <c r="V41" i="2"/>
  <c r="V44" i="2"/>
  <c r="Z45" i="2"/>
  <c r="Z36" i="2"/>
  <c r="Z40" i="2"/>
  <c r="Z44" i="2"/>
  <c r="X49" i="2"/>
  <c r="X50" i="2" s="1"/>
  <c r="X52" i="2"/>
  <c r="X54" i="2" s="1"/>
  <c r="Z35" i="2"/>
  <c r="Z39" i="2"/>
  <c r="S27" i="2"/>
  <c r="X46" i="2" l="1"/>
  <c r="X27" i="2"/>
  <c r="X29" i="2" s="1"/>
  <c r="Z25" i="2"/>
  <c r="V27" i="2"/>
  <c r="X23" i="2"/>
  <c r="X20" i="2"/>
  <c r="X14" i="2"/>
  <c r="X10" i="2"/>
  <c r="X18" i="2"/>
  <c r="X16" i="2"/>
  <c r="X12" i="2"/>
  <c r="V23" i="2"/>
  <c r="V25" i="2" s="1"/>
  <c r="X25" i="2"/>
  <c r="X13" i="2"/>
  <c r="X15" i="2"/>
  <c r="V29" i="2"/>
  <c r="X9" i="2"/>
  <c r="Z27" i="2"/>
  <c r="Z29" i="2" s="1"/>
  <c r="X17" i="2"/>
  <c r="V21" i="2"/>
  <c r="X19" i="2"/>
  <c r="X11" i="2"/>
  <c r="S54" i="2"/>
  <c r="Q54" i="2"/>
  <c r="O54" i="2"/>
  <c r="P53" i="2" s="1"/>
  <c r="T53" i="2"/>
  <c r="T52" i="2"/>
  <c r="P52" i="2"/>
  <c r="S50" i="2"/>
  <c r="Q50" i="2"/>
  <c r="R48" i="2" s="1"/>
  <c r="O50" i="2"/>
  <c r="P49" i="2" s="1"/>
  <c r="T48" i="2"/>
  <c r="P48" i="2"/>
  <c r="P50" i="2" s="1"/>
  <c r="S46" i="2"/>
  <c r="T45" i="2" s="1"/>
  <c r="Q46" i="2"/>
  <c r="R43" i="2" s="1"/>
  <c r="O46" i="2"/>
  <c r="P44" i="2" s="1"/>
  <c r="P45" i="2"/>
  <c r="T44" i="2"/>
  <c r="T43" i="2"/>
  <c r="P43" i="2"/>
  <c r="T42" i="2"/>
  <c r="P42" i="2"/>
  <c r="T41" i="2"/>
  <c r="P40" i="2"/>
  <c r="T39" i="2"/>
  <c r="T38" i="2"/>
  <c r="P38" i="2"/>
  <c r="T37" i="2"/>
  <c r="P37" i="2"/>
  <c r="T36" i="2"/>
  <c r="P35" i="2"/>
  <c r="T34" i="2"/>
  <c r="P34" i="2"/>
  <c r="S28" i="2"/>
  <c r="Q28" i="2"/>
  <c r="O28" i="2"/>
  <c r="Q27" i="2"/>
  <c r="O27" i="2"/>
  <c r="S24" i="2"/>
  <c r="Q24" i="2"/>
  <c r="O24" i="2"/>
  <c r="S23" i="2"/>
  <c r="Q23" i="2"/>
  <c r="O23" i="2"/>
  <c r="S20" i="2"/>
  <c r="Q20" i="2"/>
  <c r="O20" i="2"/>
  <c r="S19" i="2"/>
  <c r="Q19" i="2"/>
  <c r="O19" i="2"/>
  <c r="S18" i="2"/>
  <c r="Q18" i="2"/>
  <c r="O18" i="2"/>
  <c r="S17" i="2"/>
  <c r="Q17" i="2"/>
  <c r="O17" i="2"/>
  <c r="S16" i="2"/>
  <c r="Q16" i="2"/>
  <c r="O16" i="2"/>
  <c r="S15" i="2"/>
  <c r="Q15" i="2"/>
  <c r="O15" i="2"/>
  <c r="S14" i="2"/>
  <c r="Q14" i="2"/>
  <c r="O14" i="2"/>
  <c r="S13" i="2"/>
  <c r="Q13" i="2"/>
  <c r="O13" i="2"/>
  <c r="S12" i="2"/>
  <c r="Q12" i="2"/>
  <c r="O12" i="2"/>
  <c r="S11" i="2"/>
  <c r="Q11" i="2"/>
  <c r="O11" i="2"/>
  <c r="S10" i="2"/>
  <c r="Q10" i="2"/>
  <c r="O10" i="2"/>
  <c r="S9" i="2"/>
  <c r="Q9" i="2"/>
  <c r="X21" i="2" l="1"/>
  <c r="T54" i="2"/>
  <c r="R53" i="2"/>
  <c r="T49" i="2"/>
  <c r="R50" i="2"/>
  <c r="R49" i="2"/>
  <c r="T35" i="2"/>
  <c r="T40" i="2"/>
  <c r="R37" i="2"/>
  <c r="R41" i="2"/>
  <c r="R45" i="2"/>
  <c r="R34" i="2"/>
  <c r="R38" i="2"/>
  <c r="R42" i="2"/>
  <c r="P36" i="2"/>
  <c r="P39" i="2"/>
  <c r="P41" i="2"/>
  <c r="P46" i="2"/>
  <c r="P54" i="2"/>
  <c r="T10" i="2"/>
  <c r="S21" i="2"/>
  <c r="T18" i="2" s="1"/>
  <c r="R28" i="2"/>
  <c r="R52" i="2"/>
  <c r="Q29" i="2"/>
  <c r="R36" i="2"/>
  <c r="R40" i="2"/>
  <c r="R44" i="2"/>
  <c r="O21" i="2"/>
  <c r="P9" i="2" s="1"/>
  <c r="O25" i="2"/>
  <c r="P24" i="2" s="1"/>
  <c r="R35" i="2"/>
  <c r="R39" i="2"/>
  <c r="P15" i="2"/>
  <c r="P11" i="2"/>
  <c r="P12" i="2"/>
  <c r="T19" i="2"/>
  <c r="T11" i="2"/>
  <c r="T17" i="2"/>
  <c r="T15" i="2"/>
  <c r="P10" i="2"/>
  <c r="T12" i="2"/>
  <c r="T20" i="2"/>
  <c r="T28" i="2"/>
  <c r="S25" i="2"/>
  <c r="T24" i="2" s="1"/>
  <c r="Q21" i="2"/>
  <c r="R11" i="2" s="1"/>
  <c r="R27" i="2"/>
  <c r="R29" i="2" s="1"/>
  <c r="Q25" i="2"/>
  <c r="R24" i="2" s="1"/>
  <c r="O29" i="2"/>
  <c r="P28" i="2" s="1"/>
  <c r="S29" i="2"/>
  <c r="T27" i="2" s="1"/>
  <c r="I20" i="2"/>
  <c r="I19" i="2"/>
  <c r="I18" i="2"/>
  <c r="I17" i="2"/>
  <c r="I16" i="2"/>
  <c r="I15" i="2"/>
  <c r="I14" i="2"/>
  <c r="I13" i="2"/>
  <c r="I12" i="2"/>
  <c r="I11" i="2"/>
  <c r="I10" i="2"/>
  <c r="I9" i="2"/>
  <c r="I21" i="2" s="1"/>
  <c r="I24" i="2"/>
  <c r="I23" i="2"/>
  <c r="I28" i="2"/>
  <c r="I27" i="2"/>
  <c r="I29" i="2" s="1"/>
  <c r="K28" i="2"/>
  <c r="K27" i="2"/>
  <c r="K24" i="2"/>
  <c r="K23" i="2"/>
  <c r="L23" i="2" s="1"/>
  <c r="L25" i="2" s="1"/>
  <c r="K20" i="2"/>
  <c r="K19" i="2"/>
  <c r="K18" i="2"/>
  <c r="K17" i="2"/>
  <c r="K16" i="2"/>
  <c r="K15" i="2"/>
  <c r="K14" i="2"/>
  <c r="K13" i="2"/>
  <c r="K12" i="2"/>
  <c r="K11" i="2"/>
  <c r="K10" i="2"/>
  <c r="K9" i="2"/>
  <c r="M28" i="2"/>
  <c r="M27" i="2"/>
  <c r="M29" i="2" s="1"/>
  <c r="M24" i="2"/>
  <c r="M23" i="2"/>
  <c r="M20" i="2"/>
  <c r="M19" i="2"/>
  <c r="M18" i="2"/>
  <c r="M17" i="2"/>
  <c r="M16" i="2"/>
  <c r="M15" i="2"/>
  <c r="M14" i="2"/>
  <c r="M13" i="2"/>
  <c r="M12" i="2"/>
  <c r="M11" i="2"/>
  <c r="M10" i="2"/>
  <c r="M21" i="2" s="1"/>
  <c r="N20" i="2" s="1"/>
  <c r="M9" i="2"/>
  <c r="J24" i="2"/>
  <c r="K29" i="2"/>
  <c r="L28" i="2" s="1"/>
  <c r="K25" i="2"/>
  <c r="L24" i="2" s="1"/>
  <c r="I25" i="2"/>
  <c r="J23" i="2" s="1"/>
  <c r="J25" i="2" s="1"/>
  <c r="N52" i="2"/>
  <c r="L48" i="2"/>
  <c r="J48" i="2"/>
  <c r="M54" i="2"/>
  <c r="K54" i="2"/>
  <c r="L52" i="2" s="1"/>
  <c r="I54" i="2"/>
  <c r="M50" i="2"/>
  <c r="N48" i="2" s="1"/>
  <c r="K50" i="2"/>
  <c r="L49" i="2" s="1"/>
  <c r="I50" i="2"/>
  <c r="J49" i="2" s="1"/>
  <c r="N42" i="2"/>
  <c r="N38" i="2"/>
  <c r="N34" i="2"/>
  <c r="L44" i="2"/>
  <c r="L43" i="2"/>
  <c r="L42" i="2"/>
  <c r="L40" i="2"/>
  <c r="L39" i="2"/>
  <c r="L38" i="2"/>
  <c r="L36" i="2"/>
  <c r="L35" i="2"/>
  <c r="L34" i="2"/>
  <c r="J45" i="2"/>
  <c r="J44" i="2"/>
  <c r="J43" i="2"/>
  <c r="J42" i="2"/>
  <c r="J41" i="2"/>
  <c r="J40" i="2"/>
  <c r="J39" i="2"/>
  <c r="J38" i="2"/>
  <c r="J37" i="2"/>
  <c r="J36" i="2"/>
  <c r="J35" i="2"/>
  <c r="M46" i="2"/>
  <c r="N45" i="2" s="1"/>
  <c r="K46" i="2"/>
  <c r="L45" i="2" s="1"/>
  <c r="I46" i="2"/>
  <c r="J34" i="2" s="1"/>
  <c r="T29" i="2" l="1"/>
  <c r="T23" i="2"/>
  <c r="T50" i="2"/>
  <c r="R23" i="2"/>
  <c r="R25" i="2" s="1"/>
  <c r="T16" i="2"/>
  <c r="T9" i="2"/>
  <c r="T13" i="2"/>
  <c r="T14" i="2"/>
  <c r="R13" i="2"/>
  <c r="P14" i="2"/>
  <c r="R54" i="2"/>
  <c r="P23" i="2"/>
  <c r="P25" i="2" s="1"/>
  <c r="P13" i="2"/>
  <c r="P17" i="2"/>
  <c r="P20" i="2"/>
  <c r="P19" i="2"/>
  <c r="T25" i="2"/>
  <c r="P18" i="2"/>
  <c r="P16" i="2"/>
  <c r="P21" i="2" s="1"/>
  <c r="R46" i="2"/>
  <c r="R18" i="2"/>
  <c r="R10" i="2"/>
  <c r="R20" i="2"/>
  <c r="R16" i="2"/>
  <c r="R14" i="2"/>
  <c r="R12" i="2"/>
  <c r="R15" i="2"/>
  <c r="R19" i="2"/>
  <c r="P27" i="2"/>
  <c r="P29" i="2" s="1"/>
  <c r="R17" i="2"/>
  <c r="R9" i="2"/>
  <c r="J9" i="2"/>
  <c r="J14" i="2"/>
  <c r="J10" i="2"/>
  <c r="J20" i="2"/>
  <c r="J16" i="2"/>
  <c r="J12" i="2"/>
  <c r="J19" i="2"/>
  <c r="J15" i="2"/>
  <c r="J11" i="2"/>
  <c r="J18" i="2"/>
  <c r="J17" i="2"/>
  <c r="J28" i="2"/>
  <c r="J27" i="2"/>
  <c r="J13" i="2"/>
  <c r="L27" i="2"/>
  <c r="L29" i="2" s="1"/>
  <c r="K21" i="2"/>
  <c r="N28" i="2"/>
  <c r="N27" i="2"/>
  <c r="N29" i="2" s="1"/>
  <c r="M25" i="2"/>
  <c r="N24" i="2" s="1"/>
  <c r="N9" i="2"/>
  <c r="N13" i="2"/>
  <c r="N17" i="2"/>
  <c r="N10" i="2"/>
  <c r="N14" i="2"/>
  <c r="N18" i="2"/>
  <c r="N11" i="2"/>
  <c r="N15" i="2"/>
  <c r="N19" i="2"/>
  <c r="N12" i="2"/>
  <c r="N16" i="2"/>
  <c r="N53" i="2"/>
  <c r="L54" i="2"/>
  <c r="L53" i="2"/>
  <c r="N49" i="2"/>
  <c r="L50" i="2"/>
  <c r="J52" i="2"/>
  <c r="J54" i="2" s="1"/>
  <c r="J53" i="2"/>
  <c r="J50" i="2"/>
  <c r="N35" i="2"/>
  <c r="N39" i="2"/>
  <c r="N43" i="2"/>
  <c r="N36" i="2"/>
  <c r="N40" i="2"/>
  <c r="N44" i="2"/>
  <c r="N37" i="2"/>
  <c r="N41" i="2"/>
  <c r="L37" i="2"/>
  <c r="L41" i="2"/>
  <c r="J46" i="2"/>
  <c r="G28" i="2"/>
  <c r="G27" i="2"/>
  <c r="G24" i="2"/>
  <c r="G23" i="2"/>
  <c r="G20" i="2"/>
  <c r="G19" i="2"/>
  <c r="G18" i="2"/>
  <c r="G17" i="2"/>
  <c r="G16" i="2"/>
  <c r="G15" i="2"/>
  <c r="G14" i="2"/>
  <c r="G13" i="2"/>
  <c r="G12" i="2"/>
  <c r="G11" i="2"/>
  <c r="G10" i="2"/>
  <c r="G9" i="2"/>
  <c r="E20" i="2"/>
  <c r="E19" i="2"/>
  <c r="E18" i="2"/>
  <c r="E17" i="2"/>
  <c r="E16" i="2"/>
  <c r="E15" i="2"/>
  <c r="E14" i="2"/>
  <c r="E13" i="2"/>
  <c r="E12" i="2"/>
  <c r="E11" i="2"/>
  <c r="E10" i="2"/>
  <c r="E9" i="2"/>
  <c r="E24" i="2"/>
  <c r="E23" i="2"/>
  <c r="E28" i="2"/>
  <c r="E27" i="2"/>
  <c r="C28" i="2"/>
  <c r="C27" i="2"/>
  <c r="C24" i="2"/>
  <c r="C23" i="2"/>
  <c r="C20" i="2"/>
  <c r="C19" i="2"/>
  <c r="C18" i="2"/>
  <c r="C17" i="2"/>
  <c r="C16" i="2"/>
  <c r="C15" i="2"/>
  <c r="C14" i="2"/>
  <c r="C13" i="2"/>
  <c r="C12" i="2"/>
  <c r="C11" i="2"/>
  <c r="C10" i="2"/>
  <c r="C9" i="2"/>
  <c r="R21" i="2" l="1"/>
  <c r="J29" i="2"/>
  <c r="J21" i="2"/>
  <c r="L17" i="2"/>
  <c r="L13" i="2"/>
  <c r="L15" i="2"/>
  <c r="L18" i="2"/>
  <c r="L14" i="2"/>
  <c r="L10" i="2"/>
  <c r="L20" i="2"/>
  <c r="L16" i="2"/>
  <c r="L12" i="2"/>
  <c r="L19" i="2"/>
  <c r="L11" i="2"/>
  <c r="L9" i="2"/>
  <c r="N23" i="2"/>
  <c r="N25" i="2" s="1"/>
  <c r="N54" i="2"/>
  <c r="N50" i="2"/>
  <c r="L46" i="2"/>
  <c r="E29" i="2"/>
  <c r="E25" i="2"/>
  <c r="E21" i="2"/>
  <c r="L21" i="2" l="1"/>
  <c r="G54" i="2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34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C29" i="2" l="1"/>
  <c r="G25" i="2"/>
  <c r="C25" i="2"/>
  <c r="C21" i="2"/>
  <c r="F49" i="2" l="1"/>
  <c r="F48" i="2"/>
  <c r="D37" i="2"/>
  <c r="D43" i="2"/>
  <c r="D39" i="2"/>
  <c r="D35" i="2"/>
  <c r="D42" i="2"/>
  <c r="D38" i="2"/>
  <c r="D34" i="2"/>
  <c r="D48" i="2"/>
  <c r="D49" i="2"/>
  <c r="D44" i="2"/>
  <c r="D40" i="2"/>
  <c r="D36" i="2"/>
  <c r="D45" i="2"/>
  <c r="D41" i="2"/>
  <c r="H49" i="2"/>
  <c r="H48" i="2"/>
  <c r="F42" i="2"/>
  <c r="F43" i="2"/>
  <c r="F39" i="2"/>
  <c r="F35" i="2"/>
  <c r="F44" i="2"/>
  <c r="F40" i="2"/>
  <c r="F36" i="2"/>
  <c r="F45" i="2"/>
  <c r="F41" i="2"/>
  <c r="F37" i="2"/>
  <c r="F38" i="2"/>
  <c r="F34" i="2"/>
  <c r="D52" i="2"/>
  <c r="D53" i="2"/>
  <c r="F53" i="2"/>
  <c r="F52" i="2"/>
  <c r="D27" i="2"/>
  <c r="D28" i="2"/>
  <c r="F24" i="2"/>
  <c r="F23" i="2"/>
  <c r="D12" i="2"/>
  <c r="D23" i="2"/>
  <c r="D13" i="2"/>
  <c r="D17" i="2"/>
  <c r="D9" i="2"/>
  <c r="D10" i="2"/>
  <c r="D14" i="2"/>
  <c r="D18" i="2"/>
  <c r="D11" i="2"/>
  <c r="D15" i="2"/>
  <c r="D24" i="2"/>
  <c r="D16" i="2"/>
  <c r="D19" i="2"/>
  <c r="D20" i="2"/>
  <c r="H24" i="2"/>
  <c r="H23" i="2"/>
  <c r="F16" i="2"/>
  <c r="F13" i="2"/>
  <c r="F17" i="2"/>
  <c r="F9" i="2"/>
  <c r="F10" i="2"/>
  <c r="F14" i="2"/>
  <c r="F18" i="2"/>
  <c r="F11" i="2"/>
  <c r="F15" i="2"/>
  <c r="F12" i="2"/>
  <c r="F19" i="2"/>
  <c r="F20" i="2"/>
  <c r="F28" i="2"/>
  <c r="F27" i="2"/>
  <c r="F50" i="2" l="1"/>
  <c r="D50" i="2"/>
  <c r="D54" i="2"/>
  <c r="F54" i="2"/>
  <c r="H50" i="2"/>
  <c r="F46" i="2"/>
  <c r="D46" i="2"/>
  <c r="H25" i="2"/>
  <c r="F29" i="2"/>
  <c r="F25" i="2"/>
  <c r="D25" i="2"/>
  <c r="D29" i="2"/>
  <c r="D21" i="2"/>
  <c r="F21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<sst xmlns="http://schemas.openxmlformats.org/spreadsheetml/2006/main" count="125" uniqueCount="33">
  <si>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</si>
  <si>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</si>
  <si>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</si>
  <si>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</si>
  <si>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</si>
  <si>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</si>
  <si>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</si>
  <si>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</si>
  <si>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</si>
  <si>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</si>
  <si>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</si>
  <si>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</si>
  <si>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</si>
  <si>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</si>
  <si>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</si>
  <si>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</si>
  <si>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</si>
  <si>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</si>
  <si>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</si>
  <si>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</si>
  <si>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</si>
  <si>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</si>
  <si>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</si>
  <si>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</si>
  <si>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</si>
  <si>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</si>
  <si>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</si>
  <si>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</si>
  <si>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</si>
  <si>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</si>
  <si>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</si>
  <si>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</si>
  <si>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ש. שלמה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</si>
</sst>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53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166" fontId="6" fillId="3" borderId="4" xfId="1" applyNumberFormat="1" applyFont="1" applyFill="1" applyBorder="1" applyAlignment="1">
      <alignment horizontal="right"/>
    </xf>
    <xf numFmtId="0" fontId="4" fillId="4" borderId="4" xfId="2" applyFont="1" applyFill="1" applyBorder="1"/>
    <xf numFmtId="166" fontId="6" fillId="3" borderId="5" xfId="1" applyNumberFormat="1" applyFont="1" applyFill="1" applyBorder="1" applyAlignment="1">
      <alignment horizontal="right"/>
    </xf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166" fontId="8" fillId="3" borderId="2" xfId="1" applyNumberFormat="1" applyFont="1" applyFill="1" applyBorder="1" applyAlignment="1">
      <alignment horizontal="right" vertical="center"/>
    </xf>
    <xf numFmtId="165" fontId="8" fillId="3" borderId="9" xfId="4" applyNumberFormat="1" applyFont="1" applyFill="1" applyBorder="1" applyAlignment="1">
      <alignment horizontal="right" vertical="center"/>
    </xf>
    <xf numFmtId="0" fontId="4" fillId="4" borderId="10" xfId="2" applyFont="1" applyFill="1" applyBorder="1"/>
    <xf numFmtId="0" fontId="4" fillId="4" borderId="12" xfId="2" applyFont="1" applyFill="1" applyBorder="1"/>
    <xf numFmtId="165" fontId="6" fillId="3" borderId="13" xfId="1" applyNumberFormat="1" applyFont="1" applyFill="1" applyBorder="1" applyAlignment="1">
      <alignment horizontal="right"/>
    </xf>
    <xf numFmtId="0" fontId="4" fillId="4" borderId="14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6" fillId="3" borderId="18" xfId="1" applyNumberFormat="1" applyFont="1" applyFill="1" applyBorder="1" applyAlignment="1">
      <alignment horizontal="right"/>
    </xf>
    <xf numFmtId="165" fontId="6" fillId="3" borderId="18" xfId="1" applyNumberFormat="1" applyFont="1" applyFill="1" applyBorder="1" applyAlignment="1">
      <alignment horizontal="right"/>
    </xf>
    <xf numFmtId="166" fontId="6" fillId="2" borderId="18" xfId="1" applyNumberFormat="1" applyFont="1" applyFill="1" applyBorder="1" applyAlignment="1">
      <alignment horizontal="right"/>
    </xf>
    <xf numFmtId="165" fontId="6" fillId="2" borderId="18" xfId="1" applyNumberFormat="1" applyFont="1" applyFill="1" applyBorder="1" applyAlignment="1">
      <alignment horizontal="right"/>
    </xf>
    <xf numFmtId="166" fontId="8" fillId="3" borderId="18" xfId="1" applyNumberFormat="1" applyFont="1" applyFill="1" applyBorder="1" applyAlignment="1">
      <alignment horizontal="right" vertical="center"/>
    </xf>
    <xf numFmtId="165" fontId="8" fillId="3" borderId="18" xfId="4" applyNumberFormat="1" applyFont="1" applyFill="1" applyBorder="1" applyAlignment="1">
      <alignment horizontal="right" vertical="center"/>
    </xf>
    <xf numFmtId="166" fontId="4" fillId="2" borderId="18" xfId="1" applyNumberFormat="1" applyFont="1" applyFill="1" applyBorder="1" applyAlignment="1">
      <alignment horizontal="right"/>
    </xf>
    <xf numFmtId="165" fontId="4" fillId="2" borderId="18" xfId="1" applyNumberFormat="1" applyFont="1" applyFill="1" applyBorder="1" applyAlignment="1">
      <alignment horizontal="right"/>
    </xf>
    <xf numFmtId="166" fontId="8" fillId="2" borderId="18" xfId="1" applyNumberFormat="1" applyFont="1" applyFill="1" applyBorder="1" applyAlignment="1">
      <alignment horizontal="right" vertical="center"/>
    </xf>
    <xf numFmtId="166" fontId="4" fillId="3" borderId="18" xfId="1" applyNumberFormat="1" applyFont="1" applyFill="1" applyBorder="1" applyAlignment="1">
      <alignment horizontal="right"/>
    </xf>
    <xf numFmtId="165" fontId="4" fillId="3" borderId="18" xfId="1" applyNumberFormat="1" applyFont="1" applyFill="1" applyBorder="1" applyAlignment="1">
      <alignment horizontal="right"/>
    </xf>
    <xf numFmtId="165" fontId="4" fillId="2" borderId="18" xfId="4" applyNumberFormat="1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23" fillId="5" borderId="17" xfId="2" applyFont="1" applyFill="1" applyBorder="1" applyAlignment="1">
      <alignment horizontal="right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B4" sqref="B4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31" t="s">
        <v>28</v>
      </c>
    </row>
    <row r="2" spans="1:26" ht="18.75">
      <c r="B2" s="30" t="s">
        <v>27</v>
      </c>
      <c r="C2" s="44" t="s">
        <v>32</v>
      </c>
      <c r="D2" s="45"/>
      <c r="E2" s="45"/>
      <c r="F2" s="45"/>
      <c r="G2" s="45"/>
      <c r="H2" s="46"/>
    </row>
    <row r="3" spans="1:26" ht="18.75">
      <c r="B3" s="29" t="s">
        <v>29</v>
      </c>
      <c r="C3" s="44" t="s">
        <v>30</v>
      </c>
      <c r="D3" s="45"/>
      <c r="E3" s="45"/>
      <c r="F3" s="45"/>
      <c r="G3" s="45"/>
      <c r="H3" s="46"/>
    </row>
    <row r="4" spans="1:26">
      <c r="A4" s="15"/>
      <c r="B4" s="9"/>
      <c r="C4" s="28"/>
      <c r="D4" s="15"/>
      <c r="E4" s="15"/>
      <c r="F4" s="15"/>
      <c r="G4" s="15"/>
      <c r="H4" s="15"/>
    </row>
    <row r="5" spans="1:26">
      <c r="A5" s="15"/>
      <c r="B5" s="15"/>
    </row>
    <row r="6" spans="1:26" ht="18.75">
      <c r="A6" s="15"/>
      <c r="B6" s="26" t="s">
        <v>26</v>
      </c>
      <c r="C6" s="50" t="s">
        <v>22</v>
      </c>
      <c r="D6" s="51"/>
      <c r="E6" s="51"/>
      <c r="F6" s="51"/>
      <c r="G6" s="51"/>
      <c r="H6" s="52"/>
      <c r="I6" s="50" t="s">
        <v>25</v>
      </c>
      <c r="J6" s="51"/>
      <c r="K6" s="51"/>
      <c r="L6" s="51"/>
      <c r="M6" s="51"/>
      <c r="N6" s="52"/>
      <c r="O6" s="50" t="s">
        <v>24</v>
      </c>
      <c r="P6" s="51"/>
      <c r="Q6" s="51"/>
      <c r="R6" s="51"/>
      <c r="S6" s="51"/>
      <c r="T6" s="52"/>
      <c r="U6" s="50" t="s">
        <v>23</v>
      </c>
      <c r="V6" s="51"/>
      <c r="W6" s="51"/>
      <c r="X6" s="51"/>
      <c r="Y6" s="51"/>
      <c r="Z6" s="52"/>
    </row>
    <row r="7" spans="1:26" ht="36" customHeight="1">
      <c r="A7" s="15"/>
      <c r="B7" s="25">
        <v>2021</v>
      </c>
      <c r="C7" s="49" t="s">
        <v>21</v>
      </c>
      <c r="D7" s="47"/>
      <c r="E7" s="47" t="s">
        <v>20</v>
      </c>
      <c r="F7" s="47"/>
      <c r="G7" s="47" t="s">
        <v>19</v>
      </c>
      <c r="H7" s="48"/>
      <c r="I7" s="49" t="s">
        <v>21</v>
      </c>
      <c r="J7" s="47"/>
      <c r="K7" s="47" t="s">
        <v>20</v>
      </c>
      <c r="L7" s="47"/>
      <c r="M7" s="47" t="s">
        <v>19</v>
      </c>
      <c r="N7" s="48"/>
      <c r="O7" s="49" t="s">
        <v>21</v>
      </c>
      <c r="P7" s="47"/>
      <c r="Q7" s="47" t="s">
        <v>20</v>
      </c>
      <c r="R7" s="47"/>
      <c r="S7" s="47" t="s">
        <v>19</v>
      </c>
      <c r="T7" s="48"/>
      <c r="U7" s="49" t="s">
        <v>21</v>
      </c>
      <c r="V7" s="47"/>
      <c r="W7" s="47" t="s">
        <v>20</v>
      </c>
      <c r="X7" s="47"/>
      <c r="Y7" s="47" t="s">
        <v>19</v>
      </c>
      <c r="Z7" s="48"/>
    </row>
    <row r="8" spans="1:26" ht="21" customHeight="1">
      <c r="A8" s="15"/>
      <c r="B8" s="15"/>
      <c r="C8" s="24" t="s">
        <v>18</v>
      </c>
      <c r="D8" s="23" t="s">
        <v>17</v>
      </c>
      <c r="E8" s="23" t="s">
        <v>18</v>
      </c>
      <c r="F8" s="23" t="s">
        <v>17</v>
      </c>
      <c r="G8" s="23" t="s">
        <v>18</v>
      </c>
      <c r="H8" s="22" t="s">
        <v>17</v>
      </c>
      <c r="I8" s="24" t="s">
        <v>18</v>
      </c>
      <c r="J8" s="23" t="s">
        <v>17</v>
      </c>
      <c r="K8" s="23" t="s">
        <v>18</v>
      </c>
      <c r="L8" s="23" t="s">
        <v>17</v>
      </c>
      <c r="M8" s="23" t="s">
        <v>18</v>
      </c>
      <c r="N8" s="22" t="s">
        <v>17</v>
      </c>
      <c r="O8" s="24" t="s">
        <v>18</v>
      </c>
      <c r="P8" s="23" t="s">
        <v>17</v>
      </c>
      <c r="Q8" s="23" t="s">
        <v>18</v>
      </c>
      <c r="R8" s="23" t="s">
        <v>17</v>
      </c>
      <c r="S8" s="23" t="s">
        <v>18</v>
      </c>
      <c r="T8" s="22" t="s">
        <v>17</v>
      </c>
      <c r="U8" s="24" t="s">
        <v>18</v>
      </c>
      <c r="V8" s="23" t="s">
        <v>17</v>
      </c>
      <c r="W8" s="23" t="s">
        <v>18</v>
      </c>
      <c r="X8" s="23" t="s">
        <v>17</v>
      </c>
      <c r="Y8" s="23" t="s">
        <v>18</v>
      </c>
      <c r="Z8" s="22" t="s">
        <v>17</v>
      </c>
    </row>
    <row r="9" spans="1:26">
      <c r="A9" s="27"/>
      <c r="B9" s="21" t="s">
        <v>16</v>
      </c>
      <c r="C9" s="5">
        <f>C34</f>
        <v>1922</v>
      </c>
      <c r="D9" s="20">
        <f>C9/$C$21</f>
        <v>7.4890897755610975E-2</v>
      </c>
      <c r="E9" s="5">
        <f t="shared" ref="E9:E20" si="0">E34</f>
        <v>1922</v>
      </c>
      <c r="F9" s="20">
        <f>E9/$E$21</f>
        <v>7.5172090112640796E-2</v>
      </c>
      <c r="G9" s="5">
        <f t="shared" ref="G9:G20" si="1">G34</f>
        <v>222989</v>
      </c>
      <c r="H9" s="20">
        <f>G9/$G$21</f>
        <v>0.11095845968127974</v>
      </c>
      <c r="I9" s="34">
        <f t="shared" ref="I9:I20" si="2">I34-C34</f>
        <v>-125</v>
      </c>
      <c r="J9" s="35">
        <f>I9/I$21</f>
        <v>-3.2167580225945084E-3</v>
      </c>
      <c r="K9" s="34">
        <f>K34-E34</f>
        <v>-125</v>
      </c>
      <c r="L9" s="35">
        <f t="shared" ref="L9:L20" si="3">K9/K$21</f>
        <v>-3.227472243738704E-3</v>
      </c>
      <c r="M9" s="34">
        <f>M34</f>
        <v>260129</v>
      </c>
      <c r="N9" s="35">
        <f t="shared" ref="N9:N20" si="4">M9/M$21</f>
        <v>0.1276394149359249</v>
      </c>
      <c r="O9" s="32">
        <f>O34-I34</f>
        <v>-528</v>
      </c>
      <c r="P9" s="33">
        <f>O9/O$21</f>
        <v>-1.4751075599262446E-2</v>
      </c>
      <c r="Q9" s="32">
        <f>Q34-K34</f>
        <v>-528</v>
      </c>
      <c r="R9" s="33">
        <f t="shared" ref="R9:R20" si="5">Q9/Q$21</f>
        <v>-1.5029033359899807E-2</v>
      </c>
      <c r="S9" s="32">
        <f>S34</f>
        <v>195209</v>
      </c>
      <c r="T9" s="33">
        <f t="shared" ref="T9:T20" si="6">S9/S$21</f>
        <v>9.3867629663111532E-2</v>
      </c>
      <c r="U9" s="34">
        <f>U34-O34</f>
        <v>-807</v>
      </c>
      <c r="V9" s="35">
        <f>U9/U$21</f>
        <v>-9.6152700496848521E-3</v>
      </c>
      <c r="W9" s="34">
        <f>W34-Q34</f>
        <v>-807</v>
      </c>
      <c r="X9" s="35">
        <f t="shared" ref="X9:X20" si="7">W9/W$21</f>
        <v>-1.005945925732022E-2</v>
      </c>
      <c r="Y9" s="34">
        <f>Y34</f>
        <v>187677</v>
      </c>
      <c r="Z9" s="35">
        <f t="shared" ref="Z9:Z20" si="8">Y9/Y$21</f>
        <v>8.9896450738659067E-2</v>
      </c>
    </row>
    <row r="10" spans="1:26">
      <c r="A10" s="27"/>
      <c r="B10" s="19" t="s">
        <v>15</v>
      </c>
      <c r="C10" s="3">
        <f t="shared" ref="C10:C20" si="9">C35</f>
        <v>-2743</v>
      </c>
      <c r="D10" s="20">
        <f t="shared" ref="D10:D20" si="10">C10/$C$21</f>
        <v>-0.10688123441396509</v>
      </c>
      <c r="E10" s="3">
        <f t="shared" si="0"/>
        <v>-2743</v>
      </c>
      <c r="F10" s="20">
        <f t="shared" ref="F10:F20" si="11">E10/$E$21</f>
        <v>-0.10728254067584481</v>
      </c>
      <c r="G10" s="3">
        <f t="shared" si="1"/>
        <v>474870</v>
      </c>
      <c r="H10" s="20">
        <f t="shared" ref="H10:H20" si="12">G10/$G$21</f>
        <v>0.23629346626447631</v>
      </c>
      <c r="I10" s="34">
        <f t="shared" si="2"/>
        <v>1654</v>
      </c>
      <c r="J10" s="35">
        <f t="shared" ref="J10:J20" si="13">I10/I$21</f>
        <v>4.2564142154970536E-2</v>
      </c>
      <c r="K10" s="34">
        <f t="shared" ref="K10:K20" si="14">K35-E35</f>
        <v>1654</v>
      </c>
      <c r="L10" s="35">
        <f t="shared" si="3"/>
        <v>4.270591272915053E-2</v>
      </c>
      <c r="M10" s="34">
        <f t="shared" ref="M10:M20" si="15">M35</f>
        <v>405450</v>
      </c>
      <c r="N10" s="35">
        <f t="shared" si="4"/>
        <v>0.19894514177877418</v>
      </c>
      <c r="O10" s="32">
        <f t="shared" ref="O10:O20" si="16">O35-I35</f>
        <v>3798</v>
      </c>
      <c r="P10" s="33">
        <f t="shared" ref="P10:P20" si="17">O10/O$21</f>
        <v>0.10610716879924009</v>
      </c>
      <c r="Q10" s="32">
        <f t="shared" ref="Q10:Q20" si="18">Q35-K35</f>
        <v>3798</v>
      </c>
      <c r="R10" s="33">
        <f t="shared" si="5"/>
        <v>0.10810656950927928</v>
      </c>
      <c r="S10" s="32">
        <f t="shared" ref="S10:S20" si="19">S35</f>
        <v>420643</v>
      </c>
      <c r="T10" s="33">
        <f t="shared" si="6"/>
        <v>0.20226916455890981</v>
      </c>
      <c r="U10" s="34">
        <f t="shared" ref="U10:U20" si="20">U35-O35</f>
        <v>2602</v>
      </c>
      <c r="V10" s="35">
        <f t="shared" ref="V10:V20" si="21">U10/U$21</f>
        <v>3.100239488138784E-2</v>
      </c>
      <c r="W10" s="34">
        <f t="shared" ref="W10:W20" si="22">W35-Q35</f>
        <v>2602</v>
      </c>
      <c r="X10" s="35">
        <f t="shared" si="7"/>
        <v>3.2434588584321203E-2</v>
      </c>
      <c r="Y10" s="34">
        <f t="shared" ref="Y10:Y20" si="23">Y35</f>
        <v>390802</v>
      </c>
      <c r="Z10" s="35">
        <f t="shared" si="8"/>
        <v>0.18719242497252961</v>
      </c>
    </row>
    <row r="11" spans="1:26">
      <c r="A11" s="27"/>
      <c r="B11" s="19" t="s">
        <v>14</v>
      </c>
      <c r="C11" s="3">
        <f t="shared" si="9"/>
        <v>0</v>
      </c>
      <c r="D11" s="20">
        <f t="shared" si="10"/>
        <v>0</v>
      </c>
      <c r="E11" s="3">
        <f t="shared" si="0"/>
        <v>0</v>
      </c>
      <c r="F11" s="20">
        <f t="shared" si="11"/>
        <v>0</v>
      </c>
      <c r="G11" s="3">
        <f t="shared" si="1"/>
        <v>0</v>
      </c>
      <c r="H11" s="20">
        <f t="shared" si="12"/>
        <v>0</v>
      </c>
      <c r="I11" s="34">
        <f t="shared" si="2"/>
        <v>0</v>
      </c>
      <c r="J11" s="35">
        <f t="shared" si="13"/>
        <v>0</v>
      </c>
      <c r="K11" s="34">
        <f t="shared" si="14"/>
        <v>0</v>
      </c>
      <c r="L11" s="35">
        <f t="shared" si="3"/>
        <v>0</v>
      </c>
      <c r="M11" s="34">
        <f t="shared" si="15"/>
        <v>0</v>
      </c>
      <c r="N11" s="35">
        <f t="shared" si="4"/>
        <v>0</v>
      </c>
      <c r="O11" s="32">
        <f t="shared" si="16"/>
        <v>0</v>
      </c>
      <c r="P11" s="33">
        <f t="shared" si="17"/>
        <v>0</v>
      </c>
      <c r="Q11" s="32">
        <f t="shared" si="18"/>
        <v>0</v>
      </c>
      <c r="R11" s="33">
        <f t="shared" si="5"/>
        <v>0</v>
      </c>
      <c r="S11" s="32">
        <f t="shared" si="19"/>
        <v>0</v>
      </c>
      <c r="T11" s="33">
        <f t="shared" si="6"/>
        <v>0</v>
      </c>
      <c r="U11" s="34">
        <f t="shared" si="20"/>
        <v>0</v>
      </c>
      <c r="V11" s="35">
        <f t="shared" si="21"/>
        <v>0</v>
      </c>
      <c r="W11" s="34">
        <f t="shared" si="22"/>
        <v>0</v>
      </c>
      <c r="X11" s="35">
        <f t="shared" si="7"/>
        <v>0</v>
      </c>
      <c r="Y11" s="34">
        <f t="shared" si="23"/>
        <v>0</v>
      </c>
      <c r="Z11" s="35">
        <f t="shared" si="8"/>
        <v>0</v>
      </c>
    </row>
    <row r="12" spans="1:26">
      <c r="A12" s="27"/>
      <c r="B12" s="19" t="s">
        <v>13</v>
      </c>
      <c r="C12" s="3">
        <f t="shared" si="9"/>
        <v>5999</v>
      </c>
      <c r="D12" s="20">
        <f t="shared" si="10"/>
        <v>0.23375155860349128</v>
      </c>
      <c r="E12" s="3">
        <f t="shared" si="0"/>
        <v>5999</v>
      </c>
      <c r="F12" s="20">
        <f t="shared" si="11"/>
        <v>0.23462922403003755</v>
      </c>
      <c r="G12" s="3">
        <f t="shared" si="1"/>
        <v>433868</v>
      </c>
      <c r="H12" s="20">
        <f t="shared" si="12"/>
        <v>0.2158910304319831</v>
      </c>
      <c r="I12" s="34">
        <f t="shared" si="2"/>
        <v>6846</v>
      </c>
      <c r="J12" s="35">
        <f t="shared" si="13"/>
        <v>0.17617540338145604</v>
      </c>
      <c r="K12" s="34">
        <f t="shared" si="14"/>
        <v>6846</v>
      </c>
      <c r="L12" s="35">
        <f t="shared" si="3"/>
        <v>0.17676219984508132</v>
      </c>
      <c r="M12" s="34">
        <f t="shared" si="15"/>
        <v>476740</v>
      </c>
      <c r="N12" s="35">
        <f t="shared" si="4"/>
        <v>0.23392553185747392</v>
      </c>
      <c r="O12" s="32">
        <f t="shared" si="16"/>
        <v>7049</v>
      </c>
      <c r="P12" s="33">
        <f t="shared" si="17"/>
        <v>0.19693244677878974</v>
      </c>
      <c r="Q12" s="32">
        <f t="shared" si="18"/>
        <v>7049</v>
      </c>
      <c r="R12" s="33">
        <f t="shared" si="5"/>
        <v>0.20064328817032903</v>
      </c>
      <c r="S12" s="32">
        <f t="shared" si="19"/>
        <v>443955</v>
      </c>
      <c r="T12" s="33">
        <f t="shared" si="6"/>
        <v>0.21347890479991538</v>
      </c>
      <c r="U12" s="34">
        <f t="shared" si="20"/>
        <v>4269</v>
      </c>
      <c r="V12" s="35">
        <f t="shared" si="21"/>
        <v>5.0864421117849612E-2</v>
      </c>
      <c r="W12" s="34">
        <f t="shared" si="22"/>
        <v>4269</v>
      </c>
      <c r="X12" s="35">
        <f t="shared" si="7"/>
        <v>5.3214165513630757E-2</v>
      </c>
      <c r="Y12" s="34">
        <f t="shared" si="23"/>
        <v>451563</v>
      </c>
      <c r="Z12" s="35">
        <f t="shared" si="8"/>
        <v>0.21629667452538726</v>
      </c>
    </row>
    <row r="13" spans="1:26">
      <c r="A13" s="27"/>
      <c r="B13" s="19" t="s">
        <v>12</v>
      </c>
      <c r="C13" s="3">
        <f t="shared" si="9"/>
        <v>894</v>
      </c>
      <c r="D13" s="20">
        <f t="shared" si="10"/>
        <v>3.4834788029925186E-2</v>
      </c>
      <c r="E13" s="3">
        <f t="shared" si="0"/>
        <v>894</v>
      </c>
      <c r="F13" s="20">
        <f t="shared" si="11"/>
        <v>3.4965581977471842E-2</v>
      </c>
      <c r="G13" s="3">
        <f t="shared" si="1"/>
        <v>15746</v>
      </c>
      <c r="H13" s="20">
        <f t="shared" si="12"/>
        <v>7.8351483980888328E-3</v>
      </c>
      <c r="I13" s="34">
        <f t="shared" si="2"/>
        <v>346</v>
      </c>
      <c r="J13" s="35">
        <f t="shared" si="13"/>
        <v>8.9039862065415989E-3</v>
      </c>
      <c r="K13" s="34">
        <f t="shared" si="14"/>
        <v>346</v>
      </c>
      <c r="L13" s="35">
        <f t="shared" si="3"/>
        <v>8.9336431706687324E-3</v>
      </c>
      <c r="M13" s="34">
        <f t="shared" si="15"/>
        <v>14062</v>
      </c>
      <c r="N13" s="35">
        <f t="shared" si="4"/>
        <v>6.8999052501988473E-3</v>
      </c>
      <c r="O13" s="32">
        <f t="shared" si="16"/>
        <v>61</v>
      </c>
      <c r="P13" s="33">
        <f t="shared" si="17"/>
        <v>1.7041962340056992E-3</v>
      </c>
      <c r="Q13" s="32">
        <f t="shared" si="18"/>
        <v>61</v>
      </c>
      <c r="R13" s="33">
        <f t="shared" si="5"/>
        <v>1.7363087783217579E-3</v>
      </c>
      <c r="S13" s="32">
        <f t="shared" si="19"/>
        <v>13466</v>
      </c>
      <c r="T13" s="33">
        <f t="shared" si="6"/>
        <v>6.4752214346851826E-3</v>
      </c>
      <c r="U13" s="34">
        <f t="shared" si="20"/>
        <v>-187</v>
      </c>
      <c r="V13" s="35">
        <f t="shared" si="21"/>
        <v>-2.2280737289852139E-3</v>
      </c>
      <c r="W13" s="34">
        <f>W38-Q38</f>
        <v>-187</v>
      </c>
      <c r="X13" s="35">
        <f t="shared" si="7"/>
        <v>-2.331002331002331E-3</v>
      </c>
      <c r="Y13" s="34">
        <f t="shared" si="23"/>
        <v>13872</v>
      </c>
      <c r="Z13" s="35">
        <f t="shared" si="8"/>
        <v>6.6446264840480107E-3</v>
      </c>
    </row>
    <row r="14" spans="1:26">
      <c r="A14" s="27"/>
      <c r="B14" s="19" t="s">
        <v>11</v>
      </c>
      <c r="C14" s="3">
        <f t="shared" si="9"/>
        <v>6111</v>
      </c>
      <c r="D14" s="20">
        <f t="shared" si="10"/>
        <v>0.23811564837905236</v>
      </c>
      <c r="E14" s="3">
        <f t="shared" si="0"/>
        <v>6111</v>
      </c>
      <c r="F14" s="20">
        <f t="shared" si="11"/>
        <v>0.23900969962453067</v>
      </c>
      <c r="G14" s="3">
        <f t="shared" si="1"/>
        <v>119862</v>
      </c>
      <c r="H14" s="20">
        <f t="shared" si="12"/>
        <v>5.964286531765043E-2</v>
      </c>
      <c r="I14" s="34">
        <f t="shared" si="2"/>
        <v>12798</v>
      </c>
      <c r="J14" s="35">
        <f t="shared" si="13"/>
        <v>0.32934455338531615</v>
      </c>
      <c r="K14" s="34">
        <f t="shared" si="14"/>
        <v>12798</v>
      </c>
      <c r="L14" s="35">
        <f t="shared" si="3"/>
        <v>0.33044151820294343</v>
      </c>
      <c r="M14" s="34">
        <f t="shared" si="15"/>
        <v>148072</v>
      </c>
      <c r="N14" s="35">
        <f t="shared" si="4"/>
        <v>7.2655580302051173E-2</v>
      </c>
      <c r="O14" s="32">
        <f t="shared" si="16"/>
        <v>7061</v>
      </c>
      <c r="P14" s="33">
        <f t="shared" si="17"/>
        <v>0.1972676984969548</v>
      </c>
      <c r="Q14" s="32">
        <f t="shared" si="18"/>
        <v>7061</v>
      </c>
      <c r="R14" s="33">
        <f t="shared" si="5"/>
        <v>0.20098485711032676</v>
      </c>
      <c r="S14" s="32">
        <f t="shared" si="19"/>
        <v>142710</v>
      </c>
      <c r="T14" s="33">
        <f t="shared" si="6"/>
        <v>6.8623113838105043E-2</v>
      </c>
      <c r="U14" s="34">
        <f t="shared" si="20"/>
        <v>17218</v>
      </c>
      <c r="V14" s="35">
        <f t="shared" si="21"/>
        <v>0.20514959072549416</v>
      </c>
      <c r="W14" s="34">
        <f t="shared" si="22"/>
        <v>17218</v>
      </c>
      <c r="X14" s="35">
        <f t="shared" si="7"/>
        <v>0.21462672799571195</v>
      </c>
      <c r="Y14" s="34">
        <f t="shared" si="23"/>
        <v>130794</v>
      </c>
      <c r="Z14" s="35">
        <f t="shared" si="8"/>
        <v>6.2649745988651639E-2</v>
      </c>
    </row>
    <row r="15" spans="1:26">
      <c r="A15" s="27"/>
      <c r="B15" s="19" t="s">
        <v>10</v>
      </c>
      <c r="C15" s="3">
        <f t="shared" si="9"/>
        <v>7194</v>
      </c>
      <c r="D15" s="20">
        <f t="shared" si="10"/>
        <v>0.28031483790523692</v>
      </c>
      <c r="E15" s="3">
        <f t="shared" si="0"/>
        <v>7194</v>
      </c>
      <c r="F15" s="20">
        <f t="shared" si="11"/>
        <v>0.28136733416770965</v>
      </c>
      <c r="G15" s="3">
        <f t="shared" si="1"/>
        <v>128810</v>
      </c>
      <c r="H15" s="20">
        <f t="shared" si="12"/>
        <v>6.4095355338360374E-2</v>
      </c>
      <c r="I15" s="34">
        <f t="shared" si="2"/>
        <v>6021</v>
      </c>
      <c r="J15" s="35">
        <f t="shared" si="13"/>
        <v>0.15494480043233227</v>
      </c>
      <c r="K15" s="34">
        <f t="shared" si="14"/>
        <v>6021</v>
      </c>
      <c r="L15" s="35">
        <f t="shared" si="3"/>
        <v>0.1554608830364059</v>
      </c>
      <c r="M15" s="34">
        <f t="shared" si="15"/>
        <v>131759</v>
      </c>
      <c r="N15" s="35">
        <f t="shared" si="4"/>
        <v>6.465116028025529E-2</v>
      </c>
      <c r="O15" s="32">
        <f t="shared" si="16"/>
        <v>-1290</v>
      </c>
      <c r="P15" s="33">
        <f t="shared" si="17"/>
        <v>-3.6039559702743473E-2</v>
      </c>
      <c r="Q15" s="32">
        <f t="shared" si="18"/>
        <v>-1290</v>
      </c>
      <c r="R15" s="33">
        <f t="shared" si="5"/>
        <v>-3.6718661049755207E-2</v>
      </c>
      <c r="S15" s="32">
        <f t="shared" si="19"/>
        <v>116208</v>
      </c>
      <c r="T15" s="33">
        <f t="shared" si="6"/>
        <v>5.5879439512987947E-2</v>
      </c>
      <c r="U15" s="34">
        <f t="shared" si="20"/>
        <v>4957</v>
      </c>
      <c r="V15" s="35">
        <f t="shared" si="21"/>
        <v>5.9061826067271145E-2</v>
      </c>
      <c r="W15" s="34">
        <f t="shared" si="22"/>
        <v>4957</v>
      </c>
      <c r="X15" s="35">
        <f t="shared" si="7"/>
        <v>6.1790259651222215E-2</v>
      </c>
      <c r="Y15" s="34">
        <f t="shared" si="23"/>
        <v>84511</v>
      </c>
      <c r="Z15" s="35">
        <f t="shared" si="8"/>
        <v>4.0480394232510195E-2</v>
      </c>
    </row>
    <row r="16" spans="1:26">
      <c r="A16" s="27"/>
      <c r="B16" s="19" t="s">
        <v>9</v>
      </c>
      <c r="C16" s="3">
        <f t="shared" si="9"/>
        <v>-596</v>
      </c>
      <c r="D16" s="20">
        <f t="shared" si="10"/>
        <v>-2.3223192019950125E-2</v>
      </c>
      <c r="E16" s="3">
        <f t="shared" si="0"/>
        <v>-596</v>
      </c>
      <c r="F16" s="20">
        <f t="shared" si="11"/>
        <v>-2.3310387984981227E-2</v>
      </c>
      <c r="G16" s="3">
        <f t="shared" si="1"/>
        <v>21714</v>
      </c>
      <c r="H16" s="20">
        <f t="shared" si="12"/>
        <v>1.0804802001530606E-2</v>
      </c>
      <c r="I16" s="34">
        <f t="shared" si="2"/>
        <v>-135</v>
      </c>
      <c r="J16" s="35">
        <f t="shared" si="13"/>
        <v>-3.4740986644020691E-3</v>
      </c>
      <c r="K16" s="34">
        <f t="shared" si="14"/>
        <v>-135</v>
      </c>
      <c r="L16" s="35">
        <f t="shared" si="3"/>
        <v>-3.4856700232378003E-3</v>
      </c>
      <c r="M16" s="34">
        <f t="shared" si="15"/>
        <v>21579</v>
      </c>
      <c r="N16" s="35">
        <f t="shared" si="4"/>
        <v>1.0588327079650186E-2</v>
      </c>
      <c r="O16" s="32">
        <f t="shared" si="16"/>
        <v>367</v>
      </c>
      <c r="P16" s="33">
        <f t="shared" si="17"/>
        <v>1.0253115047214618E-2</v>
      </c>
      <c r="Q16" s="32">
        <f t="shared" si="18"/>
        <v>367</v>
      </c>
      <c r="R16" s="33">
        <f t="shared" si="5"/>
        <v>1.0446316748263691E-2</v>
      </c>
      <c r="S16" s="32">
        <f t="shared" si="19"/>
        <v>12904</v>
      </c>
      <c r="T16" s="33">
        <f t="shared" si="6"/>
        <v>6.2049797559169464E-3</v>
      </c>
      <c r="U16" s="34">
        <f t="shared" si="20"/>
        <v>1694</v>
      </c>
      <c r="V16" s="35">
        <f t="shared" si="21"/>
        <v>2.0183726721395467E-2</v>
      </c>
      <c r="W16" s="34">
        <f t="shared" si="22"/>
        <v>1694</v>
      </c>
      <c r="X16" s="35">
        <f t="shared" si="7"/>
        <v>2.1116138763197588E-2</v>
      </c>
      <c r="Y16" s="34">
        <f t="shared" si="23"/>
        <v>12409</v>
      </c>
      <c r="Z16" s="35">
        <f t="shared" si="8"/>
        <v>5.9438559717814136E-3</v>
      </c>
    </row>
    <row r="17" spans="1:26">
      <c r="A17" s="27"/>
      <c r="B17" s="19" t="s">
        <v>8</v>
      </c>
      <c r="C17" s="3">
        <f t="shared" si="9"/>
        <v>0</v>
      </c>
      <c r="D17" s="20">
        <f t="shared" si="10"/>
        <v>0</v>
      </c>
      <c r="E17" s="3">
        <f t="shared" si="0"/>
        <v>0</v>
      </c>
      <c r="F17" s="20">
        <f t="shared" si="11"/>
        <v>0</v>
      </c>
      <c r="G17" s="3">
        <f t="shared" si="1"/>
        <v>168862</v>
      </c>
      <c r="H17" s="20">
        <f t="shared" si="12"/>
        <v>8.4025074863335228E-2</v>
      </c>
      <c r="I17" s="34">
        <f t="shared" si="2"/>
        <v>0</v>
      </c>
      <c r="J17" s="35">
        <f t="shared" si="13"/>
        <v>0</v>
      </c>
      <c r="K17" s="34">
        <f t="shared" si="14"/>
        <v>0</v>
      </c>
      <c r="L17" s="35">
        <f t="shared" si="3"/>
        <v>0</v>
      </c>
      <c r="M17" s="34">
        <f t="shared" si="15"/>
        <v>146042</v>
      </c>
      <c r="N17" s="35">
        <f t="shared" si="4"/>
        <v>7.1659505230375481E-2</v>
      </c>
      <c r="O17" s="32">
        <f t="shared" si="16"/>
        <v>0</v>
      </c>
      <c r="P17" s="33">
        <f t="shared" si="17"/>
        <v>0</v>
      </c>
      <c r="Q17" s="32">
        <f t="shared" si="18"/>
        <v>0</v>
      </c>
      <c r="R17" s="33">
        <f t="shared" si="5"/>
        <v>0</v>
      </c>
      <c r="S17" s="32">
        <f t="shared" si="19"/>
        <v>137181</v>
      </c>
      <c r="T17" s="33">
        <f t="shared" si="6"/>
        <v>6.5964455044671619E-2</v>
      </c>
      <c r="U17" s="34">
        <f t="shared" si="20"/>
        <v>0</v>
      </c>
      <c r="V17" s="35">
        <f t="shared" si="21"/>
        <v>0</v>
      </c>
      <c r="W17" s="34">
        <f t="shared" si="22"/>
        <v>0</v>
      </c>
      <c r="X17" s="35">
        <f t="shared" si="7"/>
        <v>0</v>
      </c>
      <c r="Y17" s="34">
        <f t="shared" si="23"/>
        <v>97924</v>
      </c>
      <c r="Z17" s="35">
        <f t="shared" si="8"/>
        <v>4.6905161752012502E-2</v>
      </c>
    </row>
    <row r="18" spans="1:26">
      <c r="A18" s="27"/>
      <c r="B18" s="19" t="s">
        <v>7</v>
      </c>
      <c r="C18" s="3">
        <f t="shared" si="9"/>
        <v>0</v>
      </c>
      <c r="D18" s="20">
        <f t="shared" si="10"/>
        <v>0</v>
      </c>
      <c r="E18" s="3">
        <f t="shared" si="0"/>
        <v>0</v>
      </c>
      <c r="F18" s="20">
        <f t="shared" si="11"/>
        <v>0</v>
      </c>
      <c r="G18" s="3">
        <f t="shared" si="1"/>
        <v>0</v>
      </c>
      <c r="H18" s="20">
        <f t="shared" si="12"/>
        <v>0</v>
      </c>
      <c r="I18" s="34">
        <f t="shared" si="2"/>
        <v>0</v>
      </c>
      <c r="J18" s="35">
        <f t="shared" si="13"/>
        <v>0</v>
      </c>
      <c r="K18" s="34">
        <f t="shared" si="14"/>
        <v>0</v>
      </c>
      <c r="L18" s="35">
        <f t="shared" si="3"/>
        <v>0</v>
      </c>
      <c r="M18" s="34">
        <f t="shared" si="15"/>
        <v>0</v>
      </c>
      <c r="N18" s="35">
        <f t="shared" si="4"/>
        <v>0</v>
      </c>
      <c r="O18" s="32">
        <f t="shared" si="16"/>
        <v>0</v>
      </c>
      <c r="P18" s="33">
        <f t="shared" si="17"/>
        <v>0</v>
      </c>
      <c r="Q18" s="32">
        <f t="shared" si="18"/>
        <v>0</v>
      </c>
      <c r="R18" s="33">
        <f t="shared" si="5"/>
        <v>0</v>
      </c>
      <c r="S18" s="32">
        <f t="shared" si="19"/>
        <v>0</v>
      </c>
      <c r="T18" s="33">
        <f t="shared" si="6"/>
        <v>0</v>
      </c>
      <c r="U18" s="34">
        <f t="shared" si="20"/>
        <v>0</v>
      </c>
      <c r="V18" s="35">
        <f t="shared" si="21"/>
        <v>0</v>
      </c>
      <c r="W18" s="34">
        <f t="shared" si="22"/>
        <v>0</v>
      </c>
      <c r="X18" s="35">
        <f t="shared" si="7"/>
        <v>0</v>
      </c>
      <c r="Y18" s="34">
        <f t="shared" si="23"/>
        <v>0</v>
      </c>
      <c r="Z18" s="35">
        <f t="shared" si="8"/>
        <v>0</v>
      </c>
    </row>
    <row r="19" spans="1:26">
      <c r="A19" s="27"/>
      <c r="B19" s="19" t="s">
        <v>6</v>
      </c>
      <c r="C19" s="3">
        <f t="shared" si="9"/>
        <v>-1360</v>
      </c>
      <c r="D19" s="20">
        <f t="shared" si="10"/>
        <v>-5.2992518703241898E-2</v>
      </c>
      <c r="E19" s="3">
        <f t="shared" si="0"/>
        <v>-1360</v>
      </c>
      <c r="F19" s="20">
        <f t="shared" si="11"/>
        <v>-5.3191489361702128E-2</v>
      </c>
      <c r="G19" s="3">
        <f t="shared" si="1"/>
        <v>11</v>
      </c>
      <c r="H19" s="20">
        <f t="shared" si="12"/>
        <v>5.4735572449496483E-6</v>
      </c>
      <c r="I19" s="34">
        <f t="shared" si="2"/>
        <v>2221</v>
      </c>
      <c r="J19" s="35">
        <f t="shared" si="13"/>
        <v>5.7155356545459224E-2</v>
      </c>
      <c r="K19" s="34">
        <f t="shared" si="14"/>
        <v>2221</v>
      </c>
      <c r="L19" s="35">
        <f t="shared" si="3"/>
        <v>5.7345726826749287E-2</v>
      </c>
      <c r="M19" s="34">
        <f t="shared" si="15"/>
        <v>2</v>
      </c>
      <c r="N19" s="35">
        <f t="shared" si="4"/>
        <v>9.8135475041940647E-7</v>
      </c>
      <c r="O19" s="32">
        <f t="shared" si="16"/>
        <v>1160</v>
      </c>
      <c r="P19" s="33">
        <f t="shared" si="17"/>
        <v>3.240766608928871E-2</v>
      </c>
      <c r="Q19" s="32">
        <f t="shared" si="18"/>
        <v>1160</v>
      </c>
      <c r="R19" s="33">
        <f t="shared" si="5"/>
        <v>3.3018330866446545E-2</v>
      </c>
      <c r="S19" s="32">
        <f t="shared" si="19"/>
        <v>20</v>
      </c>
      <c r="T19" s="33">
        <f t="shared" si="6"/>
        <v>9.6171415931756757E-6</v>
      </c>
      <c r="U19" s="34">
        <f t="shared" si="20"/>
        <v>8527</v>
      </c>
      <c r="V19" s="35">
        <f t="shared" si="21"/>
        <v>0.10159777907517067</v>
      </c>
      <c r="W19" s="34">
        <f t="shared" si="22"/>
        <v>8527</v>
      </c>
      <c r="X19" s="35">
        <f t="shared" si="7"/>
        <v>0.10629121324308489</v>
      </c>
      <c r="Y19" s="34">
        <f t="shared" si="23"/>
        <v>374</v>
      </c>
      <c r="Z19" s="35">
        <f t="shared" si="8"/>
        <v>1.7914434148168657E-4</v>
      </c>
    </row>
    <row r="20" spans="1:26">
      <c r="A20" s="27"/>
      <c r="B20" s="19" t="s">
        <v>5</v>
      </c>
      <c r="C20" s="3">
        <f t="shared" si="9"/>
        <v>8243</v>
      </c>
      <c r="D20" s="20">
        <f t="shared" si="10"/>
        <v>0.32118921446384041</v>
      </c>
      <c r="E20" s="3">
        <f t="shared" si="0"/>
        <v>8147</v>
      </c>
      <c r="F20" s="20">
        <f t="shared" si="11"/>
        <v>0.31864048811013768</v>
      </c>
      <c r="G20" s="3">
        <f t="shared" si="1"/>
        <v>422930</v>
      </c>
      <c r="H20" s="20">
        <f t="shared" si="12"/>
        <v>0.21044832414605044</v>
      </c>
      <c r="I20" s="34">
        <f t="shared" si="2"/>
        <v>9233</v>
      </c>
      <c r="J20" s="35">
        <f t="shared" si="13"/>
        <v>0.23760261458092077</v>
      </c>
      <c r="K20" s="34">
        <f t="shared" si="14"/>
        <v>9104</v>
      </c>
      <c r="L20" s="35">
        <f t="shared" si="3"/>
        <v>0.23506325845597728</v>
      </c>
      <c r="M20" s="34">
        <f t="shared" si="15"/>
        <v>434164</v>
      </c>
      <c r="N20" s="35">
        <f t="shared" si="4"/>
        <v>0.2130344519305456</v>
      </c>
      <c r="O20" s="32">
        <f t="shared" si="16"/>
        <v>18116</v>
      </c>
      <c r="P20" s="33">
        <f t="shared" si="17"/>
        <v>0.50611834385651222</v>
      </c>
      <c r="Q20" s="32">
        <f t="shared" si="18"/>
        <v>17454</v>
      </c>
      <c r="R20" s="33">
        <f t="shared" si="5"/>
        <v>0.49681202322668794</v>
      </c>
      <c r="S20" s="32">
        <f t="shared" si="19"/>
        <v>597324</v>
      </c>
      <c r="T20" s="33">
        <f t="shared" si="6"/>
        <v>0.28722747425010337</v>
      </c>
      <c r="U20" s="34">
        <f t="shared" si="20"/>
        <v>45656</v>
      </c>
      <c r="V20" s="35">
        <f t="shared" si="21"/>
        <v>0.54398360519010114</v>
      </c>
      <c r="W20" s="34">
        <f t="shared" si="22"/>
        <v>41950</v>
      </c>
      <c r="X20" s="35">
        <f t="shared" si="7"/>
        <v>0.52291736783715392</v>
      </c>
      <c r="Y20" s="34">
        <f t="shared" si="23"/>
        <v>717776</v>
      </c>
      <c r="Z20" s="35">
        <f t="shared" si="8"/>
        <v>0.34381152099293866</v>
      </c>
    </row>
    <row r="21" spans="1:26">
      <c r="A21" s="27"/>
      <c r="B21" s="18" t="s">
        <v>0</v>
      </c>
      <c r="C21" s="16">
        <f>SUM(C9:C20)</f>
        <v>25664</v>
      </c>
      <c r="D21" s="17">
        <f>SUM(D9:D20)</f>
        <v>1</v>
      </c>
      <c r="E21" s="16">
        <f>SUM(E9:E20)</f>
        <v>25568</v>
      </c>
      <c r="F21" s="17">
        <f>SUM(F9:F20)</f>
        <v>1</v>
      </c>
      <c r="G21" s="16">
        <f>SUM(G9:G20)</f>
        <v>2009662</v>
      </c>
      <c r="H21" s="17">
        <v>1</v>
      </c>
      <c r="I21" s="38">
        <f>SUM(I9:I20)</f>
        <v>38859</v>
      </c>
      <c r="J21" s="39">
        <f>SUM(J9:J20)</f>
        <v>1</v>
      </c>
      <c r="K21" s="38">
        <f>SUM(K9:K20)</f>
        <v>38730</v>
      </c>
      <c r="L21" s="39">
        <f>SUM(L9:L20)</f>
        <v>1</v>
      </c>
      <c r="M21" s="40">
        <f>SUM(M9:M20)</f>
        <v>2037999</v>
      </c>
      <c r="N21" s="43">
        <v>1</v>
      </c>
      <c r="O21" s="36">
        <f>SUM(O9:O20)</f>
        <v>35794</v>
      </c>
      <c r="P21" s="37">
        <f>SUM(P9:P20)</f>
        <v>0.99999999999999989</v>
      </c>
      <c r="Q21" s="36">
        <f>SUM(Q9:Q20)</f>
        <v>35132</v>
      </c>
      <c r="R21" s="37">
        <f>SUM(R9:R20)</f>
        <v>1</v>
      </c>
      <c r="S21" s="36">
        <f>SUM(S9:S20)</f>
        <v>2079620</v>
      </c>
      <c r="T21" s="37">
        <v>1</v>
      </c>
      <c r="U21" s="38">
        <f>SUM(U9:U20)</f>
        <v>83929</v>
      </c>
      <c r="V21" s="39">
        <f>SUM(V9:V20)</f>
        <v>0.99999999999999989</v>
      </c>
      <c r="W21" s="38">
        <f>SUM(W9:W20)</f>
        <v>80223</v>
      </c>
      <c r="X21" s="39">
        <f>SUM(X9:X20)</f>
        <v>1</v>
      </c>
      <c r="Y21" s="40">
        <f>SUM(Y9:Y20)</f>
        <v>2087702</v>
      </c>
      <c r="Z21" s="43">
        <v>1</v>
      </c>
    </row>
    <row r="22" spans="1:26">
      <c r="A22" s="15"/>
      <c r="B22" s="15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</row>
    <row r="23" spans="1:26">
      <c r="A23" s="15"/>
      <c r="B23" s="6" t="s">
        <v>4</v>
      </c>
      <c r="C23" s="32">
        <f t="shared" ref="C23:C24" si="24">C48</f>
        <v>14446</v>
      </c>
      <c r="D23" s="33">
        <f t="shared" ref="D23:D24" si="25">C23/$C$21</f>
        <v>0.56288965087281795</v>
      </c>
      <c r="E23" s="32">
        <f t="shared" ref="E23:E24" si="26">E48</f>
        <v>14446</v>
      </c>
      <c r="F23" s="33">
        <f>E23/$E$25</f>
        <v>0.56500312891113891</v>
      </c>
      <c r="G23" s="32">
        <f t="shared" ref="G23:G24" si="27">G48</f>
        <v>1780299.1738400001</v>
      </c>
      <c r="H23" s="33">
        <f>G23/$G$25</f>
        <v>0.88586994919543682</v>
      </c>
      <c r="I23" s="34">
        <f t="shared" ref="I23:I24" si="28">I48-C48</f>
        <v>32929</v>
      </c>
      <c r="J23" s="35">
        <f>I23/I$25</f>
        <v>0.84739699940811652</v>
      </c>
      <c r="K23" s="34">
        <f t="shared" ref="K23:K24" si="29">K48-E48</f>
        <v>32929</v>
      </c>
      <c r="L23" s="35">
        <f>K23/K$25</f>
        <v>0.85021946811257421</v>
      </c>
      <c r="M23" s="34">
        <f t="shared" ref="M23:M24" si="30">M48</f>
        <v>1794003.71854</v>
      </c>
      <c r="N23" s="35">
        <f>M23/M$25</f>
        <v>0.88027703572965443</v>
      </c>
      <c r="O23" s="32">
        <f t="shared" ref="O23:O24" si="31">O48-I48</f>
        <v>37693</v>
      </c>
      <c r="P23" s="33">
        <f>O23/O$25</f>
        <v>1.05305358439962</v>
      </c>
      <c r="Q23" s="32">
        <f t="shared" ref="Q23:Q24" si="32">Q48-K48</f>
        <v>37693</v>
      </c>
      <c r="R23" s="33">
        <f>Q23/Q$25</f>
        <v>1.0728965046111807</v>
      </c>
      <c r="S23" s="32">
        <f t="shared" ref="S23:S24" si="33">S48</f>
        <v>1773240.28091</v>
      </c>
      <c r="T23" s="33">
        <f>S23/S$25</f>
        <v>0.852675143011704</v>
      </c>
      <c r="U23" s="34">
        <f t="shared" ref="U23:U24" si="34">U48-O48</f>
        <v>58378</v>
      </c>
      <c r="V23" s="35">
        <f>U23/U$25</f>
        <v>0.69556410775774757</v>
      </c>
      <c r="W23" s="34">
        <f t="shared" ref="W23:W24" si="35">W48-Q48</f>
        <v>58378</v>
      </c>
      <c r="X23" s="35">
        <f>W23/W$25</f>
        <v>0.72769654587836408</v>
      </c>
      <c r="Y23" s="34">
        <f t="shared" ref="Y23:Y24" si="36">Y48</f>
        <v>1760790.5391166001</v>
      </c>
      <c r="Z23" s="35">
        <f>Y23/Y$25</f>
        <v>0.84341085993911014</v>
      </c>
    </row>
    <row r="24" spans="1:26">
      <c r="A24" s="15"/>
      <c r="B24" s="4" t="s">
        <v>3</v>
      </c>
      <c r="C24" s="32">
        <f t="shared" si="24"/>
        <v>11218</v>
      </c>
      <c r="D24" s="33">
        <f t="shared" si="25"/>
        <v>0.43711034912718205</v>
      </c>
      <c r="E24" s="32">
        <f t="shared" si="26"/>
        <v>11122</v>
      </c>
      <c r="F24" s="33">
        <f>E24/$E$25</f>
        <v>0.43499687108886109</v>
      </c>
      <c r="G24" s="32">
        <f t="shared" si="27"/>
        <v>229362.82616</v>
      </c>
      <c r="H24" s="33">
        <f>G24/$G$25</f>
        <v>0.11413005080456315</v>
      </c>
      <c r="I24" s="34">
        <f t="shared" si="28"/>
        <v>5930</v>
      </c>
      <c r="J24" s="35">
        <f>I24/I$25</f>
        <v>0.15260300059188348</v>
      </c>
      <c r="K24" s="34">
        <f t="shared" si="29"/>
        <v>5801</v>
      </c>
      <c r="L24" s="35">
        <f>K24/K$25</f>
        <v>0.14978053188742577</v>
      </c>
      <c r="M24" s="34">
        <f t="shared" si="30"/>
        <v>243995.28146000003</v>
      </c>
      <c r="N24" s="35">
        <f>M24/M$25</f>
        <v>0.11972296427034558</v>
      </c>
      <c r="O24" s="32">
        <f t="shared" si="31"/>
        <v>-1899</v>
      </c>
      <c r="P24" s="33">
        <f>O24/O$25</f>
        <v>-5.3053584399620046E-2</v>
      </c>
      <c r="Q24" s="32">
        <f t="shared" si="32"/>
        <v>-2561</v>
      </c>
      <c r="R24" s="33">
        <f>Q24/Q$25</f>
        <v>-7.289650461118069E-2</v>
      </c>
      <c r="S24" s="32">
        <f t="shared" si="33"/>
        <v>306379.71909000003</v>
      </c>
      <c r="T24" s="33">
        <f>S24/S$25</f>
        <v>0.14732485698829595</v>
      </c>
      <c r="U24" s="34">
        <f t="shared" si="34"/>
        <v>25551</v>
      </c>
      <c r="V24" s="35">
        <f>U24/U$25</f>
        <v>0.30443589224225237</v>
      </c>
      <c r="W24" s="34">
        <f t="shared" si="35"/>
        <v>21845</v>
      </c>
      <c r="X24" s="35">
        <f>W24/W$25</f>
        <v>0.27230345412163592</v>
      </c>
      <c r="Y24" s="34">
        <f t="shared" si="36"/>
        <v>326911.4608834</v>
      </c>
      <c r="Z24" s="35">
        <f>Y24/Y$25</f>
        <v>0.15658914006088992</v>
      </c>
    </row>
    <row r="25" spans="1:26">
      <c r="A25" s="15"/>
      <c r="B25" s="2" t="s">
        <v>0</v>
      </c>
      <c r="C25" s="41">
        <f>SUM(C23:C24)</f>
        <v>25664</v>
      </c>
      <c r="D25" s="37">
        <f>SUM(D23:D24)</f>
        <v>1</v>
      </c>
      <c r="E25" s="41">
        <f t="shared" ref="E25" si="37">SUM(E23:E24)</f>
        <v>25568</v>
      </c>
      <c r="F25" s="42">
        <f t="shared" ref="F25:H25" si="38">SUM(F23:F24)</f>
        <v>1</v>
      </c>
      <c r="G25" s="41">
        <f t="shared" si="38"/>
        <v>2009662</v>
      </c>
      <c r="H25" s="42">
        <f t="shared" si="38"/>
        <v>1</v>
      </c>
      <c r="I25" s="38">
        <f>SUM(I23:I24)</f>
        <v>38859</v>
      </c>
      <c r="J25" s="39">
        <f>SUM(J23:J24)</f>
        <v>1</v>
      </c>
      <c r="K25" s="38">
        <f t="shared" ref="K25:N25" si="39">SUM(K23:K24)</f>
        <v>38730</v>
      </c>
      <c r="L25" s="39">
        <f t="shared" si="39"/>
        <v>1</v>
      </c>
      <c r="M25" s="38">
        <f t="shared" si="39"/>
        <v>2037999</v>
      </c>
      <c r="N25" s="39">
        <f t="shared" si="39"/>
        <v>1</v>
      </c>
      <c r="O25" s="41">
        <f>SUM(O23:O24)</f>
        <v>35794</v>
      </c>
      <c r="P25" s="33">
        <f>SUM(P23:P24)</f>
        <v>1</v>
      </c>
      <c r="Q25" s="41">
        <f t="shared" ref="Q25:T25" si="40">SUM(Q23:Q24)</f>
        <v>35132</v>
      </c>
      <c r="R25" s="33">
        <f t="shared" si="40"/>
        <v>1</v>
      </c>
      <c r="S25" s="41">
        <f t="shared" si="40"/>
        <v>2079620</v>
      </c>
      <c r="T25" s="33">
        <f t="shared" si="40"/>
        <v>1</v>
      </c>
      <c r="U25" s="38">
        <f>SUM(U23:U24)</f>
        <v>83929</v>
      </c>
      <c r="V25" s="39">
        <f>SUM(V23:V24)</f>
        <v>1</v>
      </c>
      <c r="W25" s="38">
        <f t="shared" ref="W25:Z25" si="41">SUM(W23:W24)</f>
        <v>80223</v>
      </c>
      <c r="X25" s="39">
        <f t="shared" si="41"/>
        <v>1</v>
      </c>
      <c r="Y25" s="38">
        <f t="shared" si="41"/>
        <v>2087702</v>
      </c>
      <c r="Z25" s="39">
        <f t="shared" si="41"/>
        <v>1</v>
      </c>
    </row>
    <row r="26" spans="1:26">
      <c r="A26" s="15"/>
      <c r="B26" s="9"/>
      <c r="C26" s="8"/>
      <c r="D26" s="7"/>
      <c r="E26" s="8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</row>
    <row r="27" spans="1:26">
      <c r="A27" s="15"/>
      <c r="B27" s="6" t="s">
        <v>2</v>
      </c>
      <c r="C27" s="32">
        <f t="shared" ref="C27:C28" si="42">C52</f>
        <v>17887</v>
      </c>
      <c r="D27" s="33">
        <f>C27/$C$29</f>
        <v>0.69696851620947631</v>
      </c>
      <c r="E27" s="32">
        <f t="shared" ref="E27:E28" si="43">E52</f>
        <v>17887</v>
      </c>
      <c r="F27" s="33">
        <f>E27/$E$29</f>
        <v>0.69958541927409257</v>
      </c>
      <c r="G27" s="32">
        <f t="shared" ref="G27:G28" si="44">G52</f>
        <v>1402113</v>
      </c>
      <c r="H27" s="33">
        <f>G27/$G$29</f>
        <v>0.69768597903528051</v>
      </c>
      <c r="I27" s="34">
        <f t="shared" ref="I27:I28" si="45">I52-C52</f>
        <v>27059</v>
      </c>
      <c r="J27" s="35">
        <f>I27/I$29</f>
        <v>0.69633804266707844</v>
      </c>
      <c r="K27" s="34">
        <f t="shared" ref="K27:K28" si="46">K52-E52</f>
        <v>27059</v>
      </c>
      <c r="L27" s="35">
        <f t="shared" ref="L27:L28" si="47">K27/K$29</f>
        <v>0.69865737154660468</v>
      </c>
      <c r="M27" s="34">
        <f t="shared" ref="M27:M28" si="48">M52</f>
        <v>1443729</v>
      </c>
      <c r="N27" s="35">
        <f t="shared" ref="N27:N28" si="49">M27/M$29</f>
        <v>0.7084051562341297</v>
      </c>
      <c r="O27" s="32">
        <f t="shared" ref="O27:O28" si="50">O52-I52</f>
        <v>16457</v>
      </c>
      <c r="P27" s="33">
        <f>O27/O$29</f>
        <v>0.45976979382019334</v>
      </c>
      <c r="Q27" s="32">
        <f t="shared" ref="Q27:Q28" si="51">Q52-K52</f>
        <v>16457</v>
      </c>
      <c r="R27" s="33">
        <f t="shared" ref="R27:R28" si="52">Q27/Q$29</f>
        <v>0.46843333712854379</v>
      </c>
      <c r="S27" s="32">
        <f>S52</f>
        <v>1331629</v>
      </c>
      <c r="T27" s="33">
        <f t="shared" ref="T27:T28" si="53">S27/S$29</f>
        <v>0.6403232321289466</v>
      </c>
      <c r="U27" s="34">
        <f t="shared" ref="U27" si="54">U52-O52</f>
        <v>29933</v>
      </c>
      <c r="V27" s="35">
        <f>U27/U$29</f>
        <v>0.35664668946371336</v>
      </c>
      <c r="W27" s="34">
        <f>W52-Q52</f>
        <v>29933</v>
      </c>
      <c r="X27" s="35">
        <f t="shared" ref="X27:X28" si="55">W27/W$29</f>
        <v>0.3731224212507635</v>
      </c>
      <c r="Y27" s="34">
        <f>Y52</f>
        <v>1257756</v>
      </c>
      <c r="Z27" s="35">
        <f t="shared" ref="Z27:Z28" si="56">Y27/Y$29</f>
        <v>0.60245954642951915</v>
      </c>
    </row>
    <row r="28" spans="1:26">
      <c r="A28" s="15"/>
      <c r="B28" s="4" t="s">
        <v>1</v>
      </c>
      <c r="C28" s="32">
        <f t="shared" si="42"/>
        <v>7777</v>
      </c>
      <c r="D28" s="33">
        <f>C28/$C$29</f>
        <v>0.30303148379052369</v>
      </c>
      <c r="E28" s="32">
        <f t="shared" si="43"/>
        <v>7681</v>
      </c>
      <c r="F28" s="33">
        <f>E28/$E$29</f>
        <v>0.30041458072590738</v>
      </c>
      <c r="G28" s="32">
        <f t="shared" si="44"/>
        <v>607549</v>
      </c>
      <c r="H28" s="33">
        <f>G28/$G$29</f>
        <v>0.30231402096471943</v>
      </c>
      <c r="I28" s="34">
        <f t="shared" si="45"/>
        <v>11800</v>
      </c>
      <c r="J28" s="35">
        <f>I28/I$29</f>
        <v>0.30366195733292156</v>
      </c>
      <c r="K28" s="34">
        <f t="shared" si="46"/>
        <v>11671</v>
      </c>
      <c r="L28" s="35">
        <f t="shared" si="47"/>
        <v>0.30134262845339532</v>
      </c>
      <c r="M28" s="34">
        <f t="shared" si="48"/>
        <v>594270</v>
      </c>
      <c r="N28" s="35">
        <f t="shared" si="49"/>
        <v>0.29159484376587036</v>
      </c>
      <c r="O28" s="32">
        <f t="shared" si="50"/>
        <v>19337</v>
      </c>
      <c r="P28" s="33">
        <f>O28/O$29</f>
        <v>0.54023020617980666</v>
      </c>
      <c r="Q28" s="32">
        <f t="shared" si="51"/>
        <v>18675</v>
      </c>
      <c r="R28" s="33">
        <f t="shared" si="52"/>
        <v>0.53156666287145626</v>
      </c>
      <c r="S28" s="32">
        <f t="shared" ref="S28" si="57">S53</f>
        <v>747991</v>
      </c>
      <c r="T28" s="33">
        <f t="shared" si="53"/>
        <v>0.35967676787105335</v>
      </c>
      <c r="U28" s="34">
        <f>U53-O53</f>
        <v>53996</v>
      </c>
      <c r="V28" s="35">
        <f>U28/U$29</f>
        <v>0.64335331053628664</v>
      </c>
      <c r="W28" s="34">
        <f t="shared" ref="W28" si="58">W53-Q53</f>
        <v>50290</v>
      </c>
      <c r="X28" s="35">
        <f t="shared" si="55"/>
        <v>0.62687757874923655</v>
      </c>
      <c r="Y28" s="34">
        <f t="shared" ref="Y28" si="59">Y53</f>
        <v>829946</v>
      </c>
      <c r="Z28" s="35">
        <f t="shared" si="56"/>
        <v>0.39754045357048085</v>
      </c>
    </row>
    <row r="29" spans="1:26">
      <c r="A29" s="15"/>
      <c r="B29" s="2" t="s">
        <v>0</v>
      </c>
      <c r="C29" s="41">
        <f t="shared" ref="C29:N29" si="60">SUM(C27:C28)</f>
        <v>25664</v>
      </c>
      <c r="D29" s="37">
        <f t="shared" si="60"/>
        <v>1</v>
      </c>
      <c r="E29" s="41">
        <f t="shared" si="60"/>
        <v>25568</v>
      </c>
      <c r="F29" s="42">
        <f t="shared" si="60"/>
        <v>1</v>
      </c>
      <c r="G29" s="41">
        <f t="shared" si="60"/>
        <v>2009662</v>
      </c>
      <c r="H29" s="42">
        <f t="shared" si="60"/>
        <v>1</v>
      </c>
      <c r="I29" s="38">
        <f t="shared" si="60"/>
        <v>38859</v>
      </c>
      <c r="J29" s="39">
        <f t="shared" si="60"/>
        <v>1</v>
      </c>
      <c r="K29" s="38">
        <f t="shared" si="60"/>
        <v>38730</v>
      </c>
      <c r="L29" s="39">
        <f t="shared" si="60"/>
        <v>1</v>
      </c>
      <c r="M29" s="38">
        <f t="shared" si="60"/>
        <v>2037999</v>
      </c>
      <c r="N29" s="39">
        <f t="shared" si="60"/>
        <v>1</v>
      </c>
      <c r="O29" s="41">
        <f t="shared" ref="O29:T29" si="61">SUM(O27:O28)</f>
        <v>35794</v>
      </c>
      <c r="P29" s="42">
        <f t="shared" si="61"/>
        <v>1</v>
      </c>
      <c r="Q29" s="41">
        <f t="shared" si="61"/>
        <v>35132</v>
      </c>
      <c r="R29" s="42">
        <f t="shared" si="61"/>
        <v>1</v>
      </c>
      <c r="S29" s="41">
        <f t="shared" si="61"/>
        <v>2079620</v>
      </c>
      <c r="T29" s="42">
        <f t="shared" si="61"/>
        <v>1</v>
      </c>
      <c r="U29" s="38">
        <f>SUM(U27:U28)</f>
        <v>83929</v>
      </c>
      <c r="V29" s="39">
        <f t="shared" ref="V29:Z29" si="62">SUM(V27:V28)</f>
        <v>1</v>
      </c>
      <c r="W29" s="38">
        <f t="shared" si="62"/>
        <v>80223</v>
      </c>
      <c r="X29" s="39">
        <f t="shared" si="62"/>
        <v>1</v>
      </c>
      <c r="Y29" s="38">
        <f t="shared" si="62"/>
        <v>2087702</v>
      </c>
      <c r="Z29" s="39">
        <f t="shared" si="62"/>
        <v>1</v>
      </c>
    </row>
    <row r="31" spans="1:26" ht="18.75">
      <c r="B31" s="26" t="s">
        <v>31</v>
      </c>
      <c r="C31" s="50" t="s">
        <v>22</v>
      </c>
      <c r="D31" s="51"/>
      <c r="E31" s="51"/>
      <c r="F31" s="51"/>
      <c r="G31" s="51"/>
      <c r="H31" s="52"/>
      <c r="I31" s="50" t="s">
        <v>25</v>
      </c>
      <c r="J31" s="51"/>
      <c r="K31" s="51"/>
      <c r="L31" s="51"/>
      <c r="M31" s="51"/>
      <c r="N31" s="52"/>
      <c r="O31" s="50" t="s">
        <v>24</v>
      </c>
      <c r="P31" s="51"/>
      <c r="Q31" s="51"/>
      <c r="R31" s="51"/>
      <c r="S31" s="51"/>
      <c r="T31" s="52"/>
      <c r="U31" s="50" t="s">
        <v>23</v>
      </c>
      <c r="V31" s="51"/>
      <c r="W31" s="51"/>
      <c r="X31" s="51"/>
      <c r="Y31" s="51"/>
      <c r="Z31" s="52"/>
    </row>
    <row r="32" spans="1:26" ht="24.75" customHeight="1">
      <c r="B32" s="25">
        <v>2021</v>
      </c>
      <c r="C32" s="49" t="s">
        <v>21</v>
      </c>
      <c r="D32" s="47"/>
      <c r="E32" s="47" t="s">
        <v>20</v>
      </c>
      <c r="F32" s="47"/>
      <c r="G32" s="47" t="s">
        <v>19</v>
      </c>
      <c r="H32" s="48"/>
      <c r="I32" s="49" t="s">
        <v>21</v>
      </c>
      <c r="J32" s="47"/>
      <c r="K32" s="47" t="s">
        <v>20</v>
      </c>
      <c r="L32" s="47"/>
      <c r="M32" s="47" t="s">
        <v>19</v>
      </c>
      <c r="N32" s="48"/>
      <c r="O32" s="49" t="s">
        <v>21</v>
      </c>
      <c r="P32" s="47"/>
      <c r="Q32" s="47" t="s">
        <v>20</v>
      </c>
      <c r="R32" s="47"/>
      <c r="S32" s="47" t="s">
        <v>19</v>
      </c>
      <c r="T32" s="48"/>
      <c r="U32" s="49" t="s">
        <v>21</v>
      </c>
      <c r="V32" s="47"/>
      <c r="W32" s="47" t="s">
        <v>20</v>
      </c>
      <c r="X32" s="47"/>
      <c r="Y32" s="47" t="s">
        <v>19</v>
      </c>
      <c r="Z32" s="48"/>
    </row>
    <row r="33" spans="2:26">
      <c r="B33" s="15"/>
      <c r="C33" s="24" t="s">
        <v>18</v>
      </c>
      <c r="D33" s="23" t="s">
        <v>17</v>
      </c>
      <c r="E33" s="23" t="s">
        <v>18</v>
      </c>
      <c r="F33" s="23" t="s">
        <v>17</v>
      </c>
      <c r="G33" s="23" t="s">
        <v>18</v>
      </c>
      <c r="H33" s="22" t="s">
        <v>17</v>
      </c>
      <c r="I33" s="24" t="s">
        <v>18</v>
      </c>
      <c r="J33" s="23" t="s">
        <v>17</v>
      </c>
      <c r="K33" s="23" t="s">
        <v>18</v>
      </c>
      <c r="L33" s="23" t="s">
        <v>17</v>
      </c>
      <c r="M33" s="23" t="s">
        <v>18</v>
      </c>
      <c r="N33" s="22" t="s">
        <v>17</v>
      </c>
      <c r="O33" s="24" t="s">
        <v>18</v>
      </c>
      <c r="P33" s="23" t="s">
        <v>17</v>
      </c>
      <c r="Q33" s="23" t="s">
        <v>18</v>
      </c>
      <c r="R33" s="23" t="s">
        <v>17</v>
      </c>
      <c r="S33" s="23" t="s">
        <v>18</v>
      </c>
      <c r="T33" s="22" t="s">
        <v>17</v>
      </c>
      <c r="U33" s="24" t="s">
        <v>18</v>
      </c>
      <c r="V33" s="23" t="s">
        <v>17</v>
      </c>
      <c r="W33" s="23" t="s">
        <v>18</v>
      </c>
      <c r="X33" s="23" t="s">
        <v>17</v>
      </c>
      <c r="Y33" s="23" t="s">
        <v>18</v>
      </c>
      <c r="Z33" s="22" t="s">
        <v>17</v>
      </c>
    </row>
    <row r="34" spans="2:26">
      <c r="B34" s="21" t="s">
        <v>16</v>
      </c>
      <c r="C34" s="32">
        <v>1922</v>
      </c>
      <c r="D34" s="33">
        <f>C34/$C$21</f>
        <v>7.4890897755610975E-2</v>
      </c>
      <c r="E34" s="32">
        <v>1922</v>
      </c>
      <c r="F34" s="33">
        <f>E34/$E$21</f>
        <v>7.5172090112640796E-2</v>
      </c>
      <c r="G34" s="32">
        <v>222989</v>
      </c>
      <c r="H34" s="33">
        <f>G34/$G$21</f>
        <v>0.11095845968127974</v>
      </c>
      <c r="I34" s="34">
        <v>1797</v>
      </c>
      <c r="J34" s="35">
        <f>I34/I$46</f>
        <v>2.7850533918137719E-2</v>
      </c>
      <c r="K34" s="34">
        <v>1797</v>
      </c>
      <c r="L34" s="35">
        <f>K34/K$46</f>
        <v>2.7947992161498025E-2</v>
      </c>
      <c r="M34" s="34">
        <v>260129</v>
      </c>
      <c r="N34" s="35">
        <f>M34/M$46</f>
        <v>0.1276394149359249</v>
      </c>
      <c r="O34" s="32">
        <v>1269</v>
      </c>
      <c r="P34" s="33">
        <f>O34/O$46</f>
        <v>1.2649899817578277E-2</v>
      </c>
      <c r="Q34" s="32">
        <v>1269</v>
      </c>
      <c r="R34" s="33">
        <f>Q34/Q$46</f>
        <v>1.2762747661671528E-2</v>
      </c>
      <c r="S34" s="32">
        <v>195209</v>
      </c>
      <c r="T34" s="33">
        <f>S34/S$46</f>
        <v>9.3867629663111532E-2</v>
      </c>
      <c r="U34" s="34">
        <v>462</v>
      </c>
      <c r="V34" s="35">
        <f>U34/U$46</f>
        <v>2.5075171238452937E-3</v>
      </c>
      <c r="W34" s="34">
        <v>462</v>
      </c>
      <c r="X34" s="35">
        <f>W34/W$46</f>
        <v>2.5716241866264411E-3</v>
      </c>
      <c r="Y34" s="34">
        <v>187677</v>
      </c>
      <c r="Z34" s="35">
        <f>Y34/Y$46</f>
        <v>8.9896450738659067E-2</v>
      </c>
    </row>
    <row r="35" spans="2:26">
      <c r="B35" s="19" t="s">
        <v>15</v>
      </c>
      <c r="C35" s="32">
        <v>-2743</v>
      </c>
      <c r="D35" s="33">
        <f t="shared" ref="D35:D45" si="63">C35/$C$21</f>
        <v>-0.10688123441396509</v>
      </c>
      <c r="E35" s="32">
        <v>-2743</v>
      </c>
      <c r="F35" s="33">
        <f t="shared" ref="F35:F45" si="64">E35/$E$21</f>
        <v>-0.10728254067584481</v>
      </c>
      <c r="G35" s="32">
        <v>474870</v>
      </c>
      <c r="H35" s="33">
        <f t="shared" ref="H35:H45" si="65">G35/$G$21</f>
        <v>0.23629346626447631</v>
      </c>
      <c r="I35" s="34">
        <v>-1089</v>
      </c>
      <c r="J35" s="35">
        <f t="shared" ref="J35:L45" si="66">I35/I$46</f>
        <v>-1.6877702524681123E-2</v>
      </c>
      <c r="K35" s="34">
        <v>-1089</v>
      </c>
      <c r="L35" s="35">
        <f t="shared" si="66"/>
        <v>-1.6936763196366916E-2</v>
      </c>
      <c r="M35" s="34">
        <v>405450</v>
      </c>
      <c r="N35" s="35">
        <f t="shared" ref="N35" si="67">M35/M$46</f>
        <v>0.19894514177877418</v>
      </c>
      <c r="O35" s="32">
        <v>2709</v>
      </c>
      <c r="P35" s="33">
        <f t="shared" ref="P35:P45" si="68">O35/O$46</f>
        <v>2.7004396064475612E-2</v>
      </c>
      <c r="Q35" s="32">
        <v>2709</v>
      </c>
      <c r="R35" s="33">
        <f t="shared" ref="R35:R45" si="69">Q35/Q$46</f>
        <v>2.7245298199738508E-2</v>
      </c>
      <c r="S35" s="32">
        <v>420643</v>
      </c>
      <c r="T35" s="33">
        <f t="shared" ref="T35:T45" si="70">S35/S$46</f>
        <v>0.20226916455890981</v>
      </c>
      <c r="U35" s="34">
        <v>5311</v>
      </c>
      <c r="V35" s="35">
        <f t="shared" ref="V35:V45" si="71">U35/U$46</f>
        <v>2.8825591871736701E-2</v>
      </c>
      <c r="W35" s="34">
        <v>5311</v>
      </c>
      <c r="X35" s="35">
        <f t="shared" ref="X35:X45" si="72">W35/W$46</f>
        <v>2.9562545573967595E-2</v>
      </c>
      <c r="Y35" s="34">
        <v>390802</v>
      </c>
      <c r="Z35" s="35">
        <f t="shared" ref="Z35:Z45" si="73">Y35/Y$46</f>
        <v>0.18719242497252961</v>
      </c>
    </row>
    <row r="36" spans="2:26">
      <c r="B36" s="19" t="s">
        <v>14</v>
      </c>
      <c r="C36" s="32"/>
      <c r="D36" s="33">
        <f t="shared" si="63"/>
        <v>0</v>
      </c>
      <c r="E36" s="32">
        <v>0</v>
      </c>
      <c r="F36" s="33">
        <f t="shared" si="64"/>
        <v>0</v>
      </c>
      <c r="G36" s="32"/>
      <c r="H36" s="33">
        <f t="shared" si="65"/>
        <v>0</v>
      </c>
      <c r="I36" s="34"/>
      <c r="J36" s="35">
        <f t="shared" si="66"/>
        <v>0</v>
      </c>
      <c r="K36" s="34">
        <v>0</v>
      </c>
      <c r="L36" s="35">
        <f t="shared" si="66"/>
        <v>0</v>
      </c>
      <c r="M36" s="34"/>
      <c r="N36" s="35">
        <f t="shared" ref="N36" si="74">M36/M$46</f>
        <v>0</v>
      </c>
      <c r="O36" s="32"/>
      <c r="P36" s="33">
        <f t="shared" si="68"/>
        <v>0</v>
      </c>
      <c r="Q36" s="32"/>
      <c r="R36" s="33">
        <f t="shared" si="69"/>
        <v>0</v>
      </c>
      <c r="S36" s="32"/>
      <c r="T36" s="33">
        <f t="shared" si="70"/>
        <v>0</v>
      </c>
      <c r="U36" s="34"/>
      <c r="V36" s="35">
        <f t="shared" si="71"/>
        <v>0</v>
      </c>
      <c r="W36" s="34"/>
      <c r="X36" s="35">
        <f t="shared" si="72"/>
        <v>0</v>
      </c>
      <c r="Y36" s="34"/>
      <c r="Z36" s="35">
        <f t="shared" si="73"/>
        <v>0</v>
      </c>
    </row>
    <row r="37" spans="2:26">
      <c r="B37" s="19" t="s">
        <v>13</v>
      </c>
      <c r="C37" s="32">
        <v>5999</v>
      </c>
      <c r="D37" s="33">
        <f t="shared" si="63"/>
        <v>0.23375155860349128</v>
      </c>
      <c r="E37" s="32">
        <v>5999</v>
      </c>
      <c r="F37" s="33">
        <f t="shared" si="64"/>
        <v>0.23462922403003755</v>
      </c>
      <c r="G37" s="32">
        <v>433868</v>
      </c>
      <c r="H37" s="33">
        <f t="shared" si="65"/>
        <v>0.2158910304319831</v>
      </c>
      <c r="I37" s="34">
        <v>12845</v>
      </c>
      <c r="J37" s="35">
        <f t="shared" si="66"/>
        <v>0.19907629837422314</v>
      </c>
      <c r="K37" s="34">
        <v>12845</v>
      </c>
      <c r="L37" s="35">
        <f t="shared" si="66"/>
        <v>0.19977293228405238</v>
      </c>
      <c r="M37" s="34">
        <v>476740</v>
      </c>
      <c r="N37" s="35">
        <f t="shared" ref="N37" si="75">M37/M$46</f>
        <v>0.23392553185747392</v>
      </c>
      <c r="O37" s="32">
        <v>19894</v>
      </c>
      <c r="P37" s="33">
        <f t="shared" si="68"/>
        <v>0.19831135301095526</v>
      </c>
      <c r="Q37" s="32">
        <v>19894</v>
      </c>
      <c r="R37" s="33">
        <f t="shared" si="69"/>
        <v>0.20008045861410037</v>
      </c>
      <c r="S37" s="32">
        <v>443955</v>
      </c>
      <c r="T37" s="33">
        <f t="shared" si="70"/>
        <v>0.21347890479991538</v>
      </c>
      <c r="U37" s="34">
        <v>24163</v>
      </c>
      <c r="V37" s="35">
        <f t="shared" si="71"/>
        <v>0.1311453165876057</v>
      </c>
      <c r="W37" s="34">
        <v>24163</v>
      </c>
      <c r="X37" s="35">
        <f t="shared" si="72"/>
        <v>0.13449817147501017</v>
      </c>
      <c r="Y37" s="34">
        <v>451563</v>
      </c>
      <c r="Z37" s="35">
        <f t="shared" si="73"/>
        <v>0.21629667452538726</v>
      </c>
    </row>
    <row r="38" spans="2:26">
      <c r="B38" s="19" t="s">
        <v>12</v>
      </c>
      <c r="C38" s="32">
        <v>894</v>
      </c>
      <c r="D38" s="33">
        <f t="shared" si="63"/>
        <v>3.4834788029925186E-2</v>
      </c>
      <c r="E38" s="32">
        <v>894</v>
      </c>
      <c r="F38" s="33">
        <f t="shared" si="64"/>
        <v>3.4965581977471842E-2</v>
      </c>
      <c r="G38" s="32">
        <v>15746</v>
      </c>
      <c r="H38" s="33">
        <f t="shared" si="65"/>
        <v>7.8351483980888328E-3</v>
      </c>
      <c r="I38" s="34">
        <v>1240</v>
      </c>
      <c r="J38" s="35">
        <f t="shared" si="66"/>
        <v>1.9217953287974831E-2</v>
      </c>
      <c r="K38" s="34">
        <v>1240</v>
      </c>
      <c r="L38" s="35">
        <f t="shared" si="66"/>
        <v>1.9285203272263522E-2</v>
      </c>
      <c r="M38" s="34">
        <v>14062</v>
      </c>
      <c r="N38" s="35">
        <f t="shared" ref="N38" si="76">M38/M$46</f>
        <v>6.8999052501988473E-3</v>
      </c>
      <c r="O38" s="32">
        <v>1301</v>
      </c>
      <c r="P38" s="33">
        <f t="shared" si="68"/>
        <v>1.2968888623064884E-2</v>
      </c>
      <c r="Q38" s="32">
        <v>1301</v>
      </c>
      <c r="R38" s="33">
        <f t="shared" si="69"/>
        <v>1.3084582118073016E-2</v>
      </c>
      <c r="S38" s="32">
        <v>13466</v>
      </c>
      <c r="T38" s="33">
        <f t="shared" si="70"/>
        <v>6.4752214346851826E-3</v>
      </c>
      <c r="U38" s="34">
        <v>1114</v>
      </c>
      <c r="V38" s="35">
        <f t="shared" si="71"/>
        <v>6.0462642336875701E-3</v>
      </c>
      <c r="W38" s="34">
        <v>1114</v>
      </c>
      <c r="X38" s="35">
        <f t="shared" si="72"/>
        <v>6.2008427357183012E-3</v>
      </c>
      <c r="Y38" s="34">
        <v>13872</v>
      </c>
      <c r="Z38" s="35">
        <f t="shared" si="73"/>
        <v>6.6446264840480107E-3</v>
      </c>
    </row>
    <row r="39" spans="2:26">
      <c r="B39" s="19" t="s">
        <v>11</v>
      </c>
      <c r="C39" s="32">
        <v>6111</v>
      </c>
      <c r="D39" s="33">
        <f t="shared" si="63"/>
        <v>0.23811564837905236</v>
      </c>
      <c r="E39" s="32">
        <v>6111</v>
      </c>
      <c r="F39" s="33">
        <f t="shared" si="64"/>
        <v>0.23900969962453067</v>
      </c>
      <c r="G39" s="32">
        <v>119862</v>
      </c>
      <c r="H39" s="33">
        <f t="shared" si="65"/>
        <v>5.964286531765043E-2</v>
      </c>
      <c r="I39" s="34">
        <v>18909</v>
      </c>
      <c r="J39" s="35">
        <f t="shared" si="66"/>
        <v>0.29305828929219035</v>
      </c>
      <c r="K39" s="34">
        <v>18909</v>
      </c>
      <c r="L39" s="35">
        <f t="shared" si="66"/>
        <v>0.29408379731873463</v>
      </c>
      <c r="M39" s="34">
        <v>148072</v>
      </c>
      <c r="N39" s="35">
        <f t="shared" ref="N39" si="77">M39/M$46</f>
        <v>7.2655580302051173E-2</v>
      </c>
      <c r="O39" s="32">
        <v>25970</v>
      </c>
      <c r="P39" s="33">
        <f t="shared" si="68"/>
        <v>0.25887935245272486</v>
      </c>
      <c r="Q39" s="32">
        <v>25970</v>
      </c>
      <c r="R39" s="33">
        <f t="shared" si="69"/>
        <v>0.26118877602333301</v>
      </c>
      <c r="S39" s="32">
        <v>142710</v>
      </c>
      <c r="T39" s="33">
        <f t="shared" si="70"/>
        <v>6.8623113838105043E-2</v>
      </c>
      <c r="U39" s="34">
        <v>43188</v>
      </c>
      <c r="V39" s="35">
        <f t="shared" si="71"/>
        <v>0.23440400334335618</v>
      </c>
      <c r="W39" s="34">
        <v>43188</v>
      </c>
      <c r="X39" s="35">
        <f t="shared" si="72"/>
        <v>0.24039676487450809</v>
      </c>
      <c r="Y39" s="34">
        <v>130794</v>
      </c>
      <c r="Z39" s="35">
        <f t="shared" si="73"/>
        <v>6.2649745988651639E-2</v>
      </c>
    </row>
    <row r="40" spans="2:26">
      <c r="B40" s="19" t="s">
        <v>10</v>
      </c>
      <c r="C40" s="32">
        <v>7194</v>
      </c>
      <c r="D40" s="33">
        <f t="shared" si="63"/>
        <v>0.28031483790523692</v>
      </c>
      <c r="E40" s="32">
        <v>7194</v>
      </c>
      <c r="F40" s="33">
        <f t="shared" si="64"/>
        <v>0.28136733416770965</v>
      </c>
      <c r="G40" s="32">
        <v>128810</v>
      </c>
      <c r="H40" s="33">
        <f t="shared" si="65"/>
        <v>6.4095355338360374E-2</v>
      </c>
      <c r="I40" s="34">
        <v>13215</v>
      </c>
      <c r="J40" s="35">
        <f t="shared" si="66"/>
        <v>0.20481068766176402</v>
      </c>
      <c r="K40" s="34">
        <v>13215</v>
      </c>
      <c r="L40" s="35">
        <f t="shared" si="66"/>
        <v>0.20552738809916327</v>
      </c>
      <c r="M40" s="34">
        <v>131759</v>
      </c>
      <c r="N40" s="35">
        <f t="shared" ref="N40" si="78">M40/M$46</f>
        <v>6.465116028025529E-2</v>
      </c>
      <c r="O40" s="32">
        <v>11925</v>
      </c>
      <c r="P40" s="33">
        <f t="shared" si="68"/>
        <v>0.11887317204461856</v>
      </c>
      <c r="Q40" s="32">
        <v>11925</v>
      </c>
      <c r="R40" s="33">
        <f t="shared" si="69"/>
        <v>0.1199336216433672</v>
      </c>
      <c r="S40" s="32">
        <v>116208</v>
      </c>
      <c r="T40" s="33">
        <f t="shared" si="70"/>
        <v>5.5879439512987947E-2</v>
      </c>
      <c r="U40" s="34">
        <v>16882</v>
      </c>
      <c r="V40" s="35">
        <f t="shared" si="71"/>
        <v>9.1627498018952924E-2</v>
      </c>
      <c r="W40" s="34">
        <v>16882</v>
      </c>
      <c r="X40" s="35">
        <f t="shared" si="72"/>
        <v>9.3970042248111632E-2</v>
      </c>
      <c r="Y40" s="34">
        <v>84511</v>
      </c>
      <c r="Z40" s="35">
        <f t="shared" si="73"/>
        <v>4.0480394232510195E-2</v>
      </c>
    </row>
    <row r="41" spans="2:26">
      <c r="B41" s="19" t="s">
        <v>9</v>
      </c>
      <c r="C41" s="32">
        <v>-596</v>
      </c>
      <c r="D41" s="33">
        <f t="shared" si="63"/>
        <v>-2.3223192019950125E-2</v>
      </c>
      <c r="E41" s="32">
        <v>-596</v>
      </c>
      <c r="F41" s="33">
        <f t="shared" si="64"/>
        <v>-2.3310387984981227E-2</v>
      </c>
      <c r="G41" s="32">
        <v>21714</v>
      </c>
      <c r="H41" s="33">
        <f t="shared" si="65"/>
        <v>1.0804802001530606E-2</v>
      </c>
      <c r="I41" s="34">
        <v>-731</v>
      </c>
      <c r="J41" s="35">
        <f t="shared" si="66"/>
        <v>-1.1329293430249679E-2</v>
      </c>
      <c r="K41" s="34">
        <v>-731</v>
      </c>
      <c r="L41" s="35">
        <f t="shared" si="66"/>
        <v>-1.1368938380665029E-2</v>
      </c>
      <c r="M41" s="34">
        <v>21579</v>
      </c>
      <c r="N41" s="35">
        <f t="shared" ref="N41" si="79">M41/M$46</f>
        <v>1.0588327079650186E-2</v>
      </c>
      <c r="O41" s="32">
        <v>-364</v>
      </c>
      <c r="P41" s="33">
        <f t="shared" si="68"/>
        <v>-3.6284976624101598E-3</v>
      </c>
      <c r="Q41" s="32">
        <v>-364</v>
      </c>
      <c r="R41" s="33">
        <f t="shared" si="69"/>
        <v>-3.6608669415669317E-3</v>
      </c>
      <c r="S41" s="32">
        <v>12904</v>
      </c>
      <c r="T41" s="33">
        <f t="shared" si="70"/>
        <v>6.2049797559169464E-3</v>
      </c>
      <c r="U41" s="34">
        <v>1330</v>
      </c>
      <c r="V41" s="35">
        <f t="shared" si="71"/>
        <v>7.2186099019788761E-3</v>
      </c>
      <c r="W41" s="34">
        <v>1330</v>
      </c>
      <c r="X41" s="35">
        <f t="shared" si="72"/>
        <v>7.4031605372579358E-3</v>
      </c>
      <c r="Y41" s="34">
        <v>12409</v>
      </c>
      <c r="Z41" s="35">
        <f t="shared" si="73"/>
        <v>5.9438559717814136E-3</v>
      </c>
    </row>
    <row r="42" spans="2:26">
      <c r="B42" s="19" t="s">
        <v>8</v>
      </c>
      <c r="C42" s="32"/>
      <c r="D42" s="33">
        <f t="shared" si="63"/>
        <v>0</v>
      </c>
      <c r="E42" s="32">
        <v>0</v>
      </c>
      <c r="F42" s="33">
        <f t="shared" si="64"/>
        <v>0</v>
      </c>
      <c r="G42" s="32">
        <v>168862</v>
      </c>
      <c r="H42" s="33">
        <f t="shared" si="65"/>
        <v>8.4025074863335228E-2</v>
      </c>
      <c r="I42" s="34"/>
      <c r="J42" s="35">
        <f t="shared" si="66"/>
        <v>0</v>
      </c>
      <c r="K42" s="34">
        <v>0</v>
      </c>
      <c r="L42" s="35">
        <f t="shared" si="66"/>
        <v>0</v>
      </c>
      <c r="M42" s="34">
        <v>146042</v>
      </c>
      <c r="N42" s="35">
        <f t="shared" ref="N42" si="80">M42/M$46</f>
        <v>7.1659505230375481E-2</v>
      </c>
      <c r="O42" s="32"/>
      <c r="P42" s="33">
        <f t="shared" si="68"/>
        <v>0</v>
      </c>
      <c r="Q42" s="32"/>
      <c r="R42" s="33">
        <f t="shared" si="69"/>
        <v>0</v>
      </c>
      <c r="S42" s="32">
        <v>137181</v>
      </c>
      <c r="T42" s="33">
        <f t="shared" si="70"/>
        <v>6.5964455044671619E-2</v>
      </c>
      <c r="U42" s="34"/>
      <c r="V42" s="35">
        <f t="shared" si="71"/>
        <v>0</v>
      </c>
      <c r="W42" s="34"/>
      <c r="X42" s="35">
        <f t="shared" si="72"/>
        <v>0</v>
      </c>
      <c r="Y42" s="34">
        <v>97924</v>
      </c>
      <c r="Z42" s="35">
        <f t="shared" si="73"/>
        <v>4.6905161752012502E-2</v>
      </c>
    </row>
    <row r="43" spans="2:26">
      <c r="B43" s="19" t="s">
        <v>7</v>
      </c>
      <c r="C43" s="32"/>
      <c r="D43" s="33">
        <f t="shared" si="63"/>
        <v>0</v>
      </c>
      <c r="E43" s="32">
        <v>0</v>
      </c>
      <c r="F43" s="33">
        <f t="shared" si="64"/>
        <v>0</v>
      </c>
      <c r="G43" s="32"/>
      <c r="H43" s="33">
        <f t="shared" si="65"/>
        <v>0</v>
      </c>
      <c r="I43" s="34"/>
      <c r="J43" s="35">
        <f t="shared" si="66"/>
        <v>0</v>
      </c>
      <c r="K43" s="34">
        <v>0</v>
      </c>
      <c r="L43" s="35">
        <f t="shared" si="66"/>
        <v>0</v>
      </c>
      <c r="M43" s="34"/>
      <c r="N43" s="35">
        <f t="shared" ref="N43" si="81">M43/M$46</f>
        <v>0</v>
      </c>
      <c r="O43" s="32"/>
      <c r="P43" s="33">
        <f t="shared" si="68"/>
        <v>0</v>
      </c>
      <c r="Q43" s="32"/>
      <c r="R43" s="33">
        <f t="shared" si="69"/>
        <v>0</v>
      </c>
      <c r="S43" s="32"/>
      <c r="T43" s="33">
        <f t="shared" si="70"/>
        <v>0</v>
      </c>
      <c r="U43" s="34"/>
      <c r="V43" s="35">
        <f t="shared" si="71"/>
        <v>0</v>
      </c>
      <c r="W43" s="34"/>
      <c r="X43" s="35">
        <f t="shared" si="72"/>
        <v>0</v>
      </c>
      <c r="Y43" s="34"/>
      <c r="Z43" s="35">
        <f t="shared" si="73"/>
        <v>0</v>
      </c>
    </row>
    <row r="44" spans="2:26">
      <c r="B44" s="19" t="s">
        <v>6</v>
      </c>
      <c r="C44" s="32">
        <v>-1360</v>
      </c>
      <c r="D44" s="33">
        <f t="shared" si="63"/>
        <v>-5.2992518703241898E-2</v>
      </c>
      <c r="E44" s="32">
        <v>-1360</v>
      </c>
      <c r="F44" s="33">
        <f t="shared" si="64"/>
        <v>-5.3191489361702128E-2</v>
      </c>
      <c r="G44" s="32">
        <v>11</v>
      </c>
      <c r="H44" s="33">
        <f t="shared" si="65"/>
        <v>5.4735572449496483E-6</v>
      </c>
      <c r="I44" s="34">
        <v>861</v>
      </c>
      <c r="J44" s="35">
        <f t="shared" si="66"/>
        <v>1.3344078855601878E-2</v>
      </c>
      <c r="K44" s="34">
        <v>861</v>
      </c>
      <c r="L44" s="35">
        <f t="shared" si="66"/>
        <v>1.3390774207595881E-2</v>
      </c>
      <c r="M44" s="34">
        <v>2</v>
      </c>
      <c r="N44" s="35">
        <f t="shared" ref="N44" si="82">M44/M$46</f>
        <v>9.8135475041940647E-7</v>
      </c>
      <c r="O44" s="32">
        <v>2021</v>
      </c>
      <c r="P44" s="33">
        <f t="shared" si="68"/>
        <v>2.0146136746513551E-2</v>
      </c>
      <c r="Q44" s="32">
        <v>2021</v>
      </c>
      <c r="R44" s="33">
        <f t="shared" si="69"/>
        <v>2.0325857387106506E-2</v>
      </c>
      <c r="S44" s="32">
        <v>20</v>
      </c>
      <c r="T44" s="33">
        <f t="shared" si="70"/>
        <v>9.6171415931756757E-6</v>
      </c>
      <c r="U44" s="34">
        <v>10548</v>
      </c>
      <c r="V44" s="35">
        <f t="shared" si="71"/>
        <v>5.7249546801558783E-2</v>
      </c>
      <c r="W44" s="34">
        <v>10548</v>
      </c>
      <c r="X44" s="35">
        <f t="shared" si="72"/>
        <v>5.8713185975185496E-2</v>
      </c>
      <c r="Y44" s="34">
        <v>374</v>
      </c>
      <c r="Z44" s="35">
        <f t="shared" si="73"/>
        <v>1.7914434148168657E-4</v>
      </c>
    </row>
    <row r="45" spans="2:26">
      <c r="B45" s="19" t="s">
        <v>5</v>
      </c>
      <c r="C45" s="32">
        <v>8243</v>
      </c>
      <c r="D45" s="33">
        <f t="shared" si="63"/>
        <v>0.32118921446384041</v>
      </c>
      <c r="E45" s="32">
        <v>8147</v>
      </c>
      <c r="F45" s="33">
        <f t="shared" si="64"/>
        <v>0.31864048811013768</v>
      </c>
      <c r="G45" s="32">
        <v>422930</v>
      </c>
      <c r="H45" s="33">
        <f t="shared" si="65"/>
        <v>0.21044832414605044</v>
      </c>
      <c r="I45" s="34">
        <v>17476</v>
      </c>
      <c r="J45" s="35">
        <f t="shared" si="66"/>
        <v>0.27084915456503883</v>
      </c>
      <c r="K45" s="34">
        <v>17251</v>
      </c>
      <c r="L45" s="35">
        <f t="shared" si="66"/>
        <v>0.26829761423372422</v>
      </c>
      <c r="M45" s="34">
        <v>434164</v>
      </c>
      <c r="N45" s="35">
        <f t="shared" ref="N45" si="83">M45/M$46</f>
        <v>0.2130344519305456</v>
      </c>
      <c r="O45" s="32">
        <v>35592</v>
      </c>
      <c r="P45" s="33">
        <f t="shared" si="68"/>
        <v>0.35479529890247913</v>
      </c>
      <c r="Q45" s="32">
        <v>34705</v>
      </c>
      <c r="R45" s="33">
        <f t="shared" si="69"/>
        <v>0.34903952529417681</v>
      </c>
      <c r="S45" s="32">
        <v>597324</v>
      </c>
      <c r="T45" s="33">
        <f t="shared" si="70"/>
        <v>0.28722747425010337</v>
      </c>
      <c r="U45" s="34">
        <v>81248</v>
      </c>
      <c r="V45" s="35">
        <f t="shared" si="71"/>
        <v>0.44097565211727796</v>
      </c>
      <c r="W45" s="34">
        <v>76655</v>
      </c>
      <c r="X45" s="35">
        <f t="shared" si="72"/>
        <v>0.42668366239361438</v>
      </c>
      <c r="Y45" s="34">
        <v>717776</v>
      </c>
      <c r="Z45" s="35">
        <f t="shared" si="73"/>
        <v>0.34381152099293866</v>
      </c>
    </row>
    <row r="46" spans="2:26">
      <c r="B46" s="18" t="s">
        <v>0</v>
      </c>
      <c r="C46" s="36">
        <f>SUM(C34:C45)</f>
        <v>25664</v>
      </c>
      <c r="D46" s="37">
        <f>SUM(D34:D45)</f>
        <v>1</v>
      </c>
      <c r="E46" s="36">
        <f>SUM(E34:E45)</f>
        <v>25568</v>
      </c>
      <c r="F46" s="37">
        <f>SUM(F34:F45)</f>
        <v>1</v>
      </c>
      <c r="G46" s="36">
        <f>SUM(G34:G45)</f>
        <v>2009662</v>
      </c>
      <c r="H46" s="37">
        <v>1</v>
      </c>
      <c r="I46" s="38">
        <f>SUM(I34:I45)</f>
        <v>64523</v>
      </c>
      <c r="J46" s="39">
        <f>SUM(J34:J45)</f>
        <v>1</v>
      </c>
      <c r="K46" s="38">
        <f>SUM(K34:K45)</f>
        <v>64298</v>
      </c>
      <c r="L46" s="39">
        <f>SUM(L34:L45)</f>
        <v>1</v>
      </c>
      <c r="M46" s="40">
        <f>SUM(M34:M45)</f>
        <v>2037999</v>
      </c>
      <c r="N46" s="39">
        <v>1</v>
      </c>
      <c r="O46" s="36">
        <f>SUM(O34:O45)</f>
        <v>100317</v>
      </c>
      <c r="P46" s="37">
        <f>SUM(P34:P45)</f>
        <v>1</v>
      </c>
      <c r="Q46" s="36">
        <f>SUM(Q34:Q45)</f>
        <v>99430</v>
      </c>
      <c r="R46" s="37">
        <f>SUM(R34:R45)</f>
        <v>0.99999999999999989</v>
      </c>
      <c r="S46" s="36">
        <f>SUM(S34:S45)</f>
        <v>2079620</v>
      </c>
      <c r="T46" s="37">
        <v>1</v>
      </c>
      <c r="U46" s="40">
        <f>SUM(U34:U45)</f>
        <v>184246</v>
      </c>
      <c r="V46" s="39">
        <f>SUM(V34:V45)</f>
        <v>1</v>
      </c>
      <c r="W46" s="38">
        <f>SUM(W34:W45)</f>
        <v>179653</v>
      </c>
      <c r="X46" s="39">
        <f>SUM(X34:X45)</f>
        <v>1.0000000000000002</v>
      </c>
      <c r="Y46" s="40">
        <f>SUM(Y34:Y45)</f>
        <v>2087702</v>
      </c>
      <c r="Z46" s="39">
        <v>1</v>
      </c>
    </row>
    <row r="47" spans="2:26">
      <c r="B47" s="15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</row>
    <row r="48" spans="2:26">
      <c r="B48" s="12" t="s">
        <v>4</v>
      </c>
      <c r="C48" s="32">
        <v>14446</v>
      </c>
      <c r="D48" s="33">
        <f t="shared" ref="D48:D49" si="84">C48/$C$21</f>
        <v>0.56288965087281795</v>
      </c>
      <c r="E48" s="32">
        <v>14446</v>
      </c>
      <c r="F48" s="33">
        <f>E48/$E$25</f>
        <v>0.56500312891113891</v>
      </c>
      <c r="G48" s="32">
        <v>1780299.1738400001</v>
      </c>
      <c r="H48" s="33">
        <f>G48/$G$25</f>
        <v>0.88586994919543682</v>
      </c>
      <c r="I48" s="34">
        <v>47375</v>
      </c>
      <c r="J48" s="35">
        <f>I48/I$50</f>
        <v>0.73423430404661905</v>
      </c>
      <c r="K48" s="34">
        <v>47375</v>
      </c>
      <c r="L48" s="35">
        <f>K48/K$50</f>
        <v>0.7368036330834552</v>
      </c>
      <c r="M48" s="34">
        <v>1794003.71854</v>
      </c>
      <c r="N48" s="35">
        <f>M48/M$50</f>
        <v>0.88027703572965443</v>
      </c>
      <c r="O48" s="32">
        <v>85068</v>
      </c>
      <c r="P48" s="33">
        <f>O48/O$50</f>
        <v>0.84799186578546004</v>
      </c>
      <c r="Q48" s="32">
        <v>85068</v>
      </c>
      <c r="R48" s="33">
        <f>Q48/Q$50</f>
        <v>0.855556673036307</v>
      </c>
      <c r="S48" s="32">
        <v>1773240.28091</v>
      </c>
      <c r="T48" s="33">
        <f>S48/S$50</f>
        <v>0.852675143011704</v>
      </c>
      <c r="U48" s="34">
        <v>143446</v>
      </c>
      <c r="V48" s="35">
        <f>U48/U$50</f>
        <v>0.77855692932275322</v>
      </c>
      <c r="W48" s="34">
        <v>143446</v>
      </c>
      <c r="X48" s="35">
        <f>W48/W$50</f>
        <v>0.79846147851691873</v>
      </c>
      <c r="Y48" s="34">
        <v>1760790.5391166001</v>
      </c>
      <c r="Z48" s="35">
        <f>Y48/Y$50</f>
        <v>0.84341085993911014</v>
      </c>
    </row>
    <row r="49" spans="2:26">
      <c r="B49" s="11" t="s">
        <v>3</v>
      </c>
      <c r="C49" s="32">
        <v>11218</v>
      </c>
      <c r="D49" s="33">
        <f t="shared" si="84"/>
        <v>0.43711034912718205</v>
      </c>
      <c r="E49" s="32">
        <v>11122</v>
      </c>
      <c r="F49" s="33">
        <f>E49/$E$25</f>
        <v>0.43499687108886109</v>
      </c>
      <c r="G49" s="32">
        <v>229362.82616</v>
      </c>
      <c r="H49" s="33">
        <f>G49/$G$25</f>
        <v>0.11413005080456315</v>
      </c>
      <c r="I49" s="34">
        <v>17148</v>
      </c>
      <c r="J49" s="35">
        <f>I49/I$50</f>
        <v>0.26576569595338095</v>
      </c>
      <c r="K49" s="34">
        <v>16923</v>
      </c>
      <c r="L49" s="35">
        <f>K49/K$50</f>
        <v>0.26319636691654485</v>
      </c>
      <c r="M49" s="34">
        <v>243995.28146000003</v>
      </c>
      <c r="N49" s="35">
        <f>M49/M$50</f>
        <v>0.11972296427034558</v>
      </c>
      <c r="O49" s="32">
        <v>15249</v>
      </c>
      <c r="P49" s="33">
        <f>O49/O$50</f>
        <v>0.1520081342145399</v>
      </c>
      <c r="Q49" s="32">
        <v>14362</v>
      </c>
      <c r="R49" s="33">
        <f>Q49/Q$50</f>
        <v>0.14444332696369305</v>
      </c>
      <c r="S49" s="32">
        <v>306379.71909000003</v>
      </c>
      <c r="T49" s="33">
        <f>S49/S$50</f>
        <v>0.14732485698829595</v>
      </c>
      <c r="U49" s="34">
        <v>40800</v>
      </c>
      <c r="V49" s="35">
        <f>U49/U$50</f>
        <v>0.22144307067724672</v>
      </c>
      <c r="W49" s="34">
        <v>36207</v>
      </c>
      <c r="X49" s="35">
        <f>W49/W$50</f>
        <v>0.20153852148308127</v>
      </c>
      <c r="Y49" s="34">
        <v>326911.4608834</v>
      </c>
      <c r="Z49" s="35">
        <f>Y49/Y$50</f>
        <v>0.15658914006088992</v>
      </c>
    </row>
    <row r="50" spans="2:26">
      <c r="B50" s="10" t="s">
        <v>0</v>
      </c>
      <c r="C50" s="41">
        <f>SUM(C48:C49)</f>
        <v>25664</v>
      </c>
      <c r="D50" s="37">
        <f>SUM(D48:D49)</f>
        <v>1</v>
      </c>
      <c r="E50" s="41">
        <f t="shared" ref="E50:H50" si="85">SUM(E48:E49)</f>
        <v>25568</v>
      </c>
      <c r="F50" s="42">
        <f t="shared" si="85"/>
        <v>1</v>
      </c>
      <c r="G50" s="41">
        <f t="shared" si="85"/>
        <v>2009662</v>
      </c>
      <c r="H50" s="42">
        <f t="shared" si="85"/>
        <v>1</v>
      </c>
      <c r="I50" s="38">
        <f>SUM(I48:I49)</f>
        <v>64523</v>
      </c>
      <c r="J50" s="39">
        <f>SUM(J48:J49)</f>
        <v>1</v>
      </c>
      <c r="K50" s="38">
        <f t="shared" ref="K50:N50" si="86">SUM(K48:K49)</f>
        <v>64298</v>
      </c>
      <c r="L50" s="39">
        <f t="shared" si="86"/>
        <v>1</v>
      </c>
      <c r="M50" s="38">
        <f t="shared" si="86"/>
        <v>2037999</v>
      </c>
      <c r="N50" s="39">
        <f t="shared" si="86"/>
        <v>1</v>
      </c>
      <c r="O50" s="41">
        <f>SUM(O48:O49)</f>
        <v>100317</v>
      </c>
      <c r="P50" s="37">
        <f>SUM(P48:P49)</f>
        <v>1</v>
      </c>
      <c r="Q50" s="41">
        <f t="shared" ref="Q50:U50" si="87">SUM(Q48:Q49)</f>
        <v>99430</v>
      </c>
      <c r="R50" s="42">
        <f t="shared" si="87"/>
        <v>1</v>
      </c>
      <c r="S50" s="41">
        <f t="shared" si="87"/>
        <v>2079620</v>
      </c>
      <c r="T50" s="42">
        <f t="shared" si="87"/>
        <v>1</v>
      </c>
      <c r="U50" s="38">
        <f t="shared" si="87"/>
        <v>184246</v>
      </c>
      <c r="V50" s="39">
        <f>SUM(V48:V49)</f>
        <v>1</v>
      </c>
      <c r="W50" s="38">
        <f t="shared" ref="W50:Z50" si="88">SUM(W48:W49)</f>
        <v>179653</v>
      </c>
      <c r="X50" s="39">
        <f t="shared" si="88"/>
        <v>1</v>
      </c>
      <c r="Y50" s="38">
        <f t="shared" si="88"/>
        <v>2087702</v>
      </c>
      <c r="Z50" s="39">
        <f t="shared" si="88"/>
        <v>1</v>
      </c>
    </row>
    <row r="51" spans="2:26">
      <c r="B51" s="9"/>
      <c r="C51" s="8"/>
      <c r="D51" s="7"/>
      <c r="E51" s="8"/>
      <c r="F51" s="7"/>
      <c r="G51" s="8"/>
      <c r="H51" s="7"/>
      <c r="I51" s="8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</row>
    <row r="52" spans="2:26">
      <c r="B52" s="6" t="s">
        <v>2</v>
      </c>
      <c r="C52" s="32">
        <v>17887</v>
      </c>
      <c r="D52" s="33">
        <f>C52/$C$29</f>
        <v>0.69696851620947631</v>
      </c>
      <c r="E52" s="32">
        <v>17887</v>
      </c>
      <c r="F52" s="33">
        <f>E52/$E$29</f>
        <v>0.69958541927409257</v>
      </c>
      <c r="G52" s="32">
        <v>1402113</v>
      </c>
      <c r="H52" s="33">
        <f>G52/$G$29</f>
        <v>0.69768597903528051</v>
      </c>
      <c r="I52" s="34">
        <v>44946</v>
      </c>
      <c r="J52" s="35">
        <f>I52/I$54</f>
        <v>0.69658881329138445</v>
      </c>
      <c r="K52" s="34">
        <v>44946</v>
      </c>
      <c r="L52" s="35">
        <f t="shared" ref="L52:L53" si="89">K52/K$54</f>
        <v>0.69902640828641638</v>
      </c>
      <c r="M52" s="34">
        <v>1443729</v>
      </c>
      <c r="N52" s="35">
        <f t="shared" ref="N52:N53" si="90">M52/M$54</f>
        <v>0.7084051562341297</v>
      </c>
      <c r="O52" s="32">
        <v>61403</v>
      </c>
      <c r="P52" s="33">
        <f>O52/O$54</f>
        <v>0.61208967572794237</v>
      </c>
      <c r="Q52" s="32">
        <v>61403</v>
      </c>
      <c r="R52" s="33">
        <f t="shared" ref="R52:R53" si="91">Q52/Q$54</f>
        <v>0.61755003520064367</v>
      </c>
      <c r="S52" s="32">
        <v>1331629</v>
      </c>
      <c r="T52" s="33">
        <f t="shared" ref="T52:T53" si="92">S52/S$54</f>
        <v>0.6403232321289466</v>
      </c>
      <c r="U52" s="34">
        <v>91336</v>
      </c>
      <c r="V52" s="35">
        <f>U52/U$54</f>
        <v>0.49572853684747564</v>
      </c>
      <c r="W52" s="34">
        <v>91336</v>
      </c>
      <c r="X52" s="35">
        <f t="shared" ref="X52:X53" si="93">W52/W$54</f>
        <v>0.50840230889548188</v>
      </c>
      <c r="Y52" s="34">
        <v>1257756</v>
      </c>
      <c r="Z52" s="35">
        <f t="shared" ref="Z52:Z53" si="94">Y52/Y$54</f>
        <v>0.60245954642951915</v>
      </c>
    </row>
    <row r="53" spans="2:26">
      <c r="B53" s="4" t="s">
        <v>1</v>
      </c>
      <c r="C53" s="32">
        <v>7777</v>
      </c>
      <c r="D53" s="33">
        <f>C53/$C$29</f>
        <v>0.30303148379052369</v>
      </c>
      <c r="E53" s="32">
        <v>7681</v>
      </c>
      <c r="F53" s="33">
        <f>E53/$E$29</f>
        <v>0.30041458072590738</v>
      </c>
      <c r="G53" s="32">
        <v>607549</v>
      </c>
      <c r="H53" s="33">
        <f>G53/$G$29</f>
        <v>0.30231402096471943</v>
      </c>
      <c r="I53" s="34">
        <v>19577</v>
      </c>
      <c r="J53" s="35">
        <f>I53/I$54</f>
        <v>0.30341118670861555</v>
      </c>
      <c r="K53" s="34">
        <v>19352</v>
      </c>
      <c r="L53" s="35">
        <f t="shared" si="89"/>
        <v>0.30097359171358362</v>
      </c>
      <c r="M53" s="34">
        <v>594270</v>
      </c>
      <c r="N53" s="35">
        <f t="shared" si="90"/>
        <v>0.29159484376587036</v>
      </c>
      <c r="O53" s="32">
        <v>38914</v>
      </c>
      <c r="P53" s="33">
        <f>O53/O$54</f>
        <v>0.38791032427205757</v>
      </c>
      <c r="Q53" s="32">
        <v>38027</v>
      </c>
      <c r="R53" s="33">
        <f t="shared" si="91"/>
        <v>0.38244996479935633</v>
      </c>
      <c r="S53" s="32">
        <v>747991</v>
      </c>
      <c r="T53" s="33">
        <f t="shared" si="92"/>
        <v>0.35967676787105335</v>
      </c>
      <c r="U53" s="34">
        <v>92910</v>
      </c>
      <c r="V53" s="35">
        <f>U53/U$54</f>
        <v>0.50427146315252436</v>
      </c>
      <c r="W53" s="34">
        <v>88317</v>
      </c>
      <c r="X53" s="35">
        <f t="shared" si="93"/>
        <v>0.49159769110451818</v>
      </c>
      <c r="Y53" s="34">
        <v>829946</v>
      </c>
      <c r="Z53" s="35">
        <f t="shared" si="94"/>
        <v>0.39754045357048085</v>
      </c>
    </row>
    <row r="54" spans="2:26">
      <c r="B54" s="2" t="s">
        <v>0</v>
      </c>
      <c r="C54" s="41">
        <f t="shared" ref="C54:N54" si="95">SUM(C52:C53)</f>
        <v>25664</v>
      </c>
      <c r="D54" s="37">
        <f t="shared" si="95"/>
        <v>1</v>
      </c>
      <c r="E54" s="41">
        <f t="shared" si="95"/>
        <v>25568</v>
      </c>
      <c r="F54" s="42">
        <f t="shared" si="95"/>
        <v>1</v>
      </c>
      <c r="G54" s="41">
        <f t="shared" si="95"/>
        <v>2009662</v>
      </c>
      <c r="H54" s="42">
        <f t="shared" si="95"/>
        <v>1</v>
      </c>
      <c r="I54" s="38">
        <f t="shared" si="95"/>
        <v>64523</v>
      </c>
      <c r="J54" s="39">
        <f t="shared" si="95"/>
        <v>1</v>
      </c>
      <c r="K54" s="38">
        <f t="shared" si="95"/>
        <v>64298</v>
      </c>
      <c r="L54" s="39">
        <f t="shared" si="95"/>
        <v>1</v>
      </c>
      <c r="M54" s="38">
        <f t="shared" si="95"/>
        <v>2037999</v>
      </c>
      <c r="N54" s="39">
        <f t="shared" si="95"/>
        <v>1</v>
      </c>
      <c r="O54" s="41">
        <f t="shared" ref="O54:U54" si="96">SUM(O52:O53)</f>
        <v>100317</v>
      </c>
      <c r="P54" s="37">
        <f t="shared" si="96"/>
        <v>1</v>
      </c>
      <c r="Q54" s="41">
        <f t="shared" si="96"/>
        <v>99430</v>
      </c>
      <c r="R54" s="42">
        <f t="shared" si="96"/>
        <v>1</v>
      </c>
      <c r="S54" s="41">
        <f t="shared" si="96"/>
        <v>2079620</v>
      </c>
      <c r="T54" s="42">
        <f t="shared" si="96"/>
        <v>1</v>
      </c>
      <c r="U54" s="38">
        <f t="shared" si="96"/>
        <v>184246</v>
      </c>
      <c r="V54" s="39">
        <f t="shared" ref="V54:Z54" si="97">SUM(V52:V53)</f>
        <v>1</v>
      </c>
      <c r="W54" s="38">
        <f t="shared" si="97"/>
        <v>179653</v>
      </c>
      <c r="X54" s="39">
        <f t="shared" si="97"/>
        <v>1</v>
      </c>
      <c r="Y54" s="38">
        <f t="shared" si="97"/>
        <v>2087702</v>
      </c>
      <c r="Z54" s="39">
        <f t="shared" si="97"/>
        <v>1</v>
      </c>
    </row>
  </sheetData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31.12.2021</vt:lpstr>
      <vt:lpstr>'פרסום תשואה 31.12.2021'!WPrint_Area_W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ישראל דביר</cp:lastModifiedBy>
  <dcterms:created xsi:type="dcterms:W3CDTF">2016-08-10T06:34:50Z</dcterms:created>
  <dcterms:modified xsi:type="dcterms:W3CDTF">2022-03-29T15:36:39Z</dcterms:modified>
</cp:coreProperties>
</file>