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lir\Dropbox\My Files\נגישות\לאומי\16.8.21\"/>
    </mc:Choice>
  </mc:AlternateContent>
  <bookViews>
    <workbookView xWindow="0" yWindow="0" windowWidth="29010" windowHeight="8880"/>
  </bookViews>
  <sheets>
    <sheet name="פרסום תשואה 30.6.2017" sheetId="2" r:id="rId1"/>
  </sheets>
  <externalReferences>
    <externalReference r:id="rId2"/>
  </externalReferences>
  <definedNames>
    <definedName name="_xlnm.Print_Area" localSheetId="0">'פרסום תשואה 30.6.2017'!$A$1:$Y$50</definedName>
    <definedName name="Years">#REF!</definedName>
    <definedName name="סססס">#REF!</definedName>
  </definedNames>
  <calcPr calcId="162913"/>
</workbook>
</file>

<file path=xl/calcChain.xml><?xml version="1.0" encoding="utf-8"?>
<calcChain xmlns="http://schemas.openxmlformats.org/spreadsheetml/2006/main">
  <c r="J49" i="2" l="1"/>
  <c r="K49" i="2" s="1"/>
  <c r="H49" i="2"/>
  <c r="I49" i="2" s="1"/>
  <c r="J48" i="2"/>
  <c r="K48" i="2" s="1"/>
  <c r="H48" i="2"/>
  <c r="I48" i="2" s="1"/>
  <c r="L50" i="2"/>
  <c r="M50" i="2" s="1"/>
  <c r="M49" i="2"/>
  <c r="M48" i="2"/>
  <c r="L46" i="2"/>
  <c r="M46" i="2" s="1"/>
  <c r="M45" i="2"/>
  <c r="M44" i="2"/>
  <c r="J45" i="2"/>
  <c r="K45" i="2" s="1"/>
  <c r="J44" i="2"/>
  <c r="K44" i="2" s="1"/>
  <c r="H45" i="2"/>
  <c r="I45" i="2" s="1"/>
  <c r="H44" i="2"/>
  <c r="I44" i="2" s="1"/>
  <c r="L42" i="2"/>
  <c r="M42" i="2" s="1"/>
  <c r="M36" i="2"/>
  <c r="M41" i="2"/>
  <c r="M38" i="2"/>
  <c r="M37" i="2"/>
  <c r="M35" i="2"/>
  <c r="M34" i="2"/>
  <c r="M33" i="2"/>
  <c r="M31" i="2"/>
  <c r="M30" i="2"/>
  <c r="J31" i="2"/>
  <c r="K31" i="2" s="1"/>
  <c r="J32" i="2"/>
  <c r="K32" i="2" s="1"/>
  <c r="J33" i="2"/>
  <c r="K33" i="2" s="1"/>
  <c r="J34" i="2"/>
  <c r="K34" i="2" s="1"/>
  <c r="J35" i="2"/>
  <c r="K35" i="2" s="1"/>
  <c r="J36" i="2"/>
  <c r="K36" i="2" s="1"/>
  <c r="J37" i="2"/>
  <c r="K37" i="2" s="1"/>
  <c r="J38" i="2"/>
  <c r="K38" i="2" s="1"/>
  <c r="J39" i="2"/>
  <c r="K39" i="2" s="1"/>
  <c r="J40" i="2"/>
  <c r="K40" i="2" s="1"/>
  <c r="J41" i="2"/>
  <c r="K41" i="2" s="1"/>
  <c r="J30" i="2"/>
  <c r="K30" i="2" s="1"/>
  <c r="I40" i="2"/>
  <c r="I39" i="2"/>
  <c r="I38" i="2"/>
  <c r="I32" i="2"/>
  <c r="H31" i="2"/>
  <c r="I31" i="2" s="1"/>
  <c r="H33" i="2"/>
  <c r="I33" i="2" s="1"/>
  <c r="H34" i="2"/>
  <c r="I34" i="2" s="1"/>
  <c r="H35" i="2"/>
  <c r="I35" i="2" s="1"/>
  <c r="H36" i="2"/>
  <c r="I36" i="2" s="1"/>
  <c r="H37" i="2"/>
  <c r="I37" i="2" s="1"/>
  <c r="H41" i="2"/>
  <c r="I41" i="2" s="1"/>
  <c r="H30" i="2"/>
  <c r="I30" i="2" s="1"/>
  <c r="M26" i="2"/>
  <c r="M25" i="2"/>
  <c r="L27" i="2"/>
  <c r="M27" i="2" s="1"/>
  <c r="K26" i="2"/>
  <c r="K25" i="2"/>
  <c r="J27" i="2"/>
  <c r="K27" i="2" s="1"/>
  <c r="I26" i="2"/>
  <c r="I25" i="2"/>
  <c r="H27" i="2"/>
  <c r="I27" i="2" s="1"/>
  <c r="M22" i="2"/>
  <c r="M21" i="2"/>
  <c r="L23" i="2"/>
  <c r="M23" i="2" s="1"/>
  <c r="K22" i="2"/>
  <c r="K21" i="2"/>
  <c r="J23" i="2"/>
  <c r="K23" i="2" s="1"/>
  <c r="H23" i="2"/>
  <c r="I23" i="2" s="1"/>
  <c r="I22" i="2"/>
  <c r="I21" i="2"/>
  <c r="M18" i="2"/>
  <c r="M15" i="2"/>
  <c r="M14" i="2"/>
  <c r="M13" i="2"/>
  <c r="M12" i="2"/>
  <c r="M11" i="2"/>
  <c r="M10" i="2"/>
  <c r="M8" i="2"/>
  <c r="M7" i="2"/>
  <c r="L19" i="2"/>
  <c r="M19" i="2" s="1"/>
  <c r="K18" i="2"/>
  <c r="K14" i="2"/>
  <c r="K13" i="2"/>
  <c r="K12" i="2"/>
  <c r="K11" i="2"/>
  <c r="K10" i="2"/>
  <c r="K8" i="2"/>
  <c r="K7" i="2"/>
  <c r="J19" i="2"/>
  <c r="K19" i="2" s="1"/>
  <c r="I18" i="2"/>
  <c r="I14" i="2"/>
  <c r="I13" i="2"/>
  <c r="I12" i="2"/>
  <c r="I11" i="2"/>
  <c r="I10" i="2"/>
  <c r="I8" i="2"/>
  <c r="I7" i="2"/>
  <c r="H19" i="2"/>
  <c r="I19" i="2" s="1"/>
  <c r="F46" i="2"/>
  <c r="D46" i="2"/>
  <c r="B46" i="2"/>
  <c r="G45" i="2"/>
  <c r="E45" i="2"/>
  <c r="C45" i="2"/>
  <c r="G44" i="2"/>
  <c r="E44" i="2"/>
  <c r="C44" i="2"/>
  <c r="C46" i="2" s="1"/>
  <c r="G42" i="2"/>
  <c r="F42" i="2"/>
  <c r="E42" i="2"/>
  <c r="D42" i="2"/>
  <c r="C42" i="2"/>
  <c r="B42" i="2"/>
  <c r="G27" i="2"/>
  <c r="G26" i="2"/>
  <c r="G25" i="2"/>
  <c r="E26" i="2"/>
  <c r="E25" i="2"/>
  <c r="D27" i="2"/>
  <c r="C26" i="2"/>
  <c r="B27" i="2"/>
  <c r="C25" i="2"/>
  <c r="G22" i="2"/>
  <c r="G21" i="2"/>
  <c r="F23" i="2"/>
  <c r="G23" i="2" s="1"/>
  <c r="E22" i="2"/>
  <c r="E21" i="2"/>
  <c r="D23" i="2"/>
  <c r="E23" i="2" s="1"/>
  <c r="C22" i="2"/>
  <c r="C21" i="2"/>
  <c r="B23" i="2"/>
  <c r="G18" i="2"/>
  <c r="G15" i="2"/>
  <c r="G14" i="2"/>
  <c r="G13" i="2"/>
  <c r="G12" i="2"/>
  <c r="G11" i="2"/>
  <c r="G10" i="2"/>
  <c r="G8" i="2"/>
  <c r="G7" i="2"/>
  <c r="F19" i="2"/>
  <c r="G19" i="2" s="1"/>
  <c r="E18" i="2"/>
  <c r="E14" i="2"/>
  <c r="E13" i="2"/>
  <c r="E12" i="2"/>
  <c r="E11" i="2"/>
  <c r="E10" i="2"/>
  <c r="E8" i="2"/>
  <c r="D19" i="2"/>
  <c r="E19" i="2" s="1"/>
  <c r="C18" i="2"/>
  <c r="C14" i="2"/>
  <c r="C13" i="2"/>
  <c r="C12" i="2"/>
  <c r="C11" i="2"/>
  <c r="C10" i="2"/>
  <c r="C8" i="2"/>
  <c r="C7" i="2"/>
  <c r="B19" i="2"/>
  <c r="C19" i="2" s="1"/>
  <c r="H50" i="2" l="1"/>
  <c r="I50" i="2" s="1"/>
  <c r="J50" i="2"/>
  <c r="K50" i="2" s="1"/>
  <c r="H46" i="2"/>
  <c r="I46" i="2" s="1"/>
  <c r="E27" i="2"/>
  <c r="E46" i="2"/>
  <c r="J46" i="2"/>
  <c r="K46" i="2" s="1"/>
  <c r="G46" i="2"/>
  <c r="C23" i="2"/>
  <c r="H42" i="2"/>
  <c r="I42" i="2" s="1"/>
  <c r="C27" i="2"/>
  <c r="J42" i="2"/>
  <c r="K42" i="2" s="1"/>
  <c r="E7" i="2"/>
</calcChain>
</file>

<file path=xl/sharedStrings.xml><?xml version="1.0" encoding="utf-8"?>
<sst xmlns="http://schemas.openxmlformats.org/spreadsheetml/2006/main" count="92" uniqueCount="48">
  <si>
    <t>סה"כ</t>
  </si>
  <si>
    <t>נכסים לא סחירים</t>
  </si>
  <si>
    <t>נכסים סחירים ונזילים</t>
  </si>
  <si>
    <t>נכסים בחו"ל</t>
  </si>
  <si>
    <t>נכסים בארץ</t>
  </si>
  <si>
    <t>נכסים אחרים</t>
  </si>
  <si>
    <t>חוזים עתידיים</t>
  </si>
  <si>
    <t>פיקדונות (שאינם מובנים)</t>
  </si>
  <si>
    <t>הלוואות</t>
  </si>
  <si>
    <t>קרנות נאמנות</t>
  </si>
  <si>
    <t>תעודות סל</t>
  </si>
  <si>
    <t>מניות</t>
  </si>
  <si>
    <t>אג"ח קונצרניות לא סחירות</t>
  </si>
  <si>
    <t>אג"ח קונצרניות סחירות</t>
  </si>
  <si>
    <t>אג"ח מיועדות</t>
  </si>
  <si>
    <t>אג"ח ממשלתיות סחירות</t>
  </si>
  <si>
    <t>מזומנים ושווי מזומנים</t>
  </si>
  <si>
    <t>שם חברה</t>
  </si>
  <si>
    <t>פירוט תרומת אפיקי ההשקעה לתשואה הכוללת</t>
  </si>
  <si>
    <t>נוסטרו כללי והון</t>
  </si>
  <si>
    <t>פירוט תרומת אפיקי השקעה בגין התחייבויות מסוג 40,60,70,80,90</t>
  </si>
  <si>
    <t xml:space="preserve"> נתונים לרבעון בשנת :2017</t>
  </si>
  <si>
    <t>רבעון 1
תרומה להכנסות מהשקעות
(רווח/הפסד)
(באלפי ש"ח)</t>
  </si>
  <si>
    <t>רבעון 1
תרומה להכנסות מהשקעות
(רווח/הפסד)
(באחוזים)</t>
  </si>
  <si>
    <t>רבעון 1
תרומה להכנסה הכוללת
(הון עצמי)
(באלפי ש"ח)</t>
  </si>
  <si>
    <t>רבעון 1
סך נכסים
(באלפי ש"ח)</t>
  </si>
  <si>
    <t>רבעון 1
סך נכסים
(באחוזים)</t>
  </si>
  <si>
    <t>רבעון 2
תרומה להכנסות מהשקעות
(רווח/הפסד) 
(באלפי ש"ח)</t>
  </si>
  <si>
    <t>רבעון 2
תרומה להכנסות מהשקעות
(רווח/הפסד) 
(באחוזים)</t>
  </si>
  <si>
    <t>רבעון 2
תרומה להכנסה הכוללת
(הון עצמי)
(באלפי ש"ח)</t>
  </si>
  <si>
    <t>רבעון 2
תרומה להכנסה הכוללת
(הון עצמי)
(באחוזים)</t>
  </si>
  <si>
    <t>רבעון 2
סך נכסים
(באלפי ש"ח)</t>
  </si>
  <si>
    <t>רבעון 2
סך נכסים
(באחוזים)</t>
  </si>
  <si>
    <t>רבעון 3
תרומה להכנסות מהשקעות
(רווח/הפסד)
(באלפי ש"ח)</t>
  </si>
  <si>
    <t>רבעון 3
תרומה להכנסות מהשקעות
(רווח/הפסד)
(באחוזים)</t>
  </si>
  <si>
    <t>רבעון 3
תרומה להכנסה הכוללת
(הון עצמי)
(באלפי ש"ח)</t>
  </si>
  <si>
    <t>רבעון 3
תרומה להכנסה הכוללת
(הון עצמי)
(באחוזים)</t>
  </si>
  <si>
    <t>רבעון 3
סך נכסים
(באלפי ש"ח)</t>
  </si>
  <si>
    <t>רבעון 3
סך נכסים
(באחוזים)</t>
  </si>
  <si>
    <t>רבעון 4
תרומה להכנסות מהשקעות
(רווח/הפסד)
(באלפי ש"ח)</t>
  </si>
  <si>
    <t>רבעון 4
תרומה להכנסות מהשקעות
(רווח/הפסד)
(באחוזים)</t>
  </si>
  <si>
    <t>רבעון 4
תרומה להכנסה הכוללת
(הון עצמי)
(באלפי ש"ח)</t>
  </si>
  <si>
    <t>רבעון 4
תרומה להכנסה הכוללת
(הון עצמי)
(באחוזים)</t>
  </si>
  <si>
    <t>רבעון 4
סך נכסים
(באלפי ש"ח)</t>
  </si>
  <si>
    <t>רבעון 4
סך נכסים
(באחוזים)</t>
  </si>
  <si>
    <t>נתונים מצטברים בשנת :2017</t>
  </si>
  <si>
    <t>רבעון 1
תרומה להכנסה הכוללת 
(הון עצמי)
(באחוזים)</t>
  </si>
  <si>
    <t>רבעון 1
תרומה להכנסה הכוללת
(הון עצמי)
(באחוזים)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</si>
</sst>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2" formatCode="_-&quot;₪&quot;* #,##0_-;\-&quot;₪&quot;* #,##0_-;_-&quot;₪&quot;* &quot;-&quot;_-;_-@_-"/>
    <numFmt numFmtId="164" formatCode="_ * #,##0.00_ ;_ * \-#,##0.00_ ;_ * &quot;-&quot;??_ ;_ @_ "/>
    <numFmt numFmtId="165" formatCode="0.0%"/>
    <numFmt numFmtId="166" formatCode="#,##0_ ;[Red]\-#,##0\ "/>
    <numFmt numFmtId="167" formatCode="_ * #,##0.00%_ ;_*\ \(#,##0.0%\)_ ;_ * &quot;-&quot;??_ ;_ @_ "/>
    <numFmt numFmtId="168" formatCode="_ [$₪-40D]\ * #,##0.00_ ;_ [$₪-40D]\ * \-#,##0.00_ ;_ [$₪-40D]\ * &quot;-&quot;??_ ;_ @_ "/>
    <numFmt numFmtId="169" formatCode="[Color43]0.00%;[Color3]\-0.00%"/>
    <numFmt numFmtId="170" formatCode="[Color51]0.0%;[Color3]\-0.0%"/>
    <numFmt numFmtId="171" formatCode="dd\ \בmmmm\ yyyy\ "/>
    <numFmt numFmtId="172" formatCode="dd\.mm\.yy"/>
    <numFmt numFmtId="173" formatCode="dd\.mm\.yyyy"/>
    <numFmt numFmtId="174" formatCode="[Color10]#,##0_);[Color30]#,##0_)"/>
    <numFmt numFmtId="175" formatCode="[Color10]\(#,##0\);[Color30]#,##0_)"/>
    <numFmt numFmtId="176" formatCode="[Color10]#,##0_);[Color30]\(#,##0\)"/>
    <numFmt numFmtId="177" formatCode="_(* #,##0_);_(* \(#,##0\);_(* &quot;-&quot;_);_(@_)"/>
    <numFmt numFmtId="178" formatCode="&quot;₪&quot;#,##0.00;[Red]&quot;₪&quot;\-#,##0.00"/>
    <numFmt numFmtId="179" formatCode="_ [$€-2]\ * #,##0.00_ ;_ [$€-2]\ * \-#,##0.00_ ;_ [$€-2]\ * &quot;-&quot;??_ "/>
    <numFmt numFmtId="180" formatCode="mmmm\ yyyy"/>
  </numFmts>
  <fonts count="24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sz val="11"/>
      <color theme="1"/>
      <name val="David"/>
      <family val="2"/>
      <charset val="177"/>
    </font>
    <font>
      <sz val="10"/>
      <name val="Arial"/>
      <family val="2"/>
    </font>
    <font>
      <sz val="11"/>
      <color indexed="8"/>
      <name val="Arial"/>
      <family val="2"/>
      <charset val="177"/>
    </font>
    <font>
      <sz val="11"/>
      <color indexed="8"/>
      <name val="David"/>
      <family val="2"/>
      <charset val="177"/>
    </font>
    <font>
      <sz val="10"/>
      <name val="David"/>
      <family val="2"/>
      <charset val="177"/>
    </font>
    <font>
      <sz val="14"/>
      <color indexed="8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  <charset val="177"/>
    </font>
    <font>
      <b/>
      <sz val="12"/>
      <color indexed="8"/>
      <name val="David"/>
      <family val="2"/>
      <charset val="177"/>
    </font>
    <font>
      <sz val="12"/>
      <color indexed="8"/>
      <name val="David"/>
      <family val="2"/>
      <charset val="177"/>
    </font>
    <font>
      <b/>
      <sz val="12"/>
      <name val="David"/>
      <family val="2"/>
      <charset val="177"/>
    </font>
    <font>
      <sz val="12"/>
      <color theme="1"/>
      <name val="David"/>
      <family val="2"/>
      <charset val="177"/>
    </font>
    <font>
      <sz val="12"/>
      <name val="David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504">
    <xf numFmtId="0" fontId="0" fillId="0" borderId="0"/>
    <xf numFmtId="164" fontId="3" fillId="0" borderId="0" applyFont="0" applyFill="0" applyBorder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169" fontId="4" fillId="0" borderId="0">
      <alignment horizontal="right"/>
      <protection hidden="1"/>
    </xf>
    <xf numFmtId="170" fontId="4" fillId="0" borderId="0">
      <alignment horizontal="right"/>
      <protection hidden="1"/>
    </xf>
    <xf numFmtId="169" fontId="4" fillId="0" borderId="0">
      <alignment horizontal="right"/>
      <protection hidden="1"/>
    </xf>
    <xf numFmtId="0" fontId="3" fillId="0" borderId="0"/>
    <xf numFmtId="171" fontId="4" fillId="0" borderId="0">
      <alignment horizontal="right"/>
      <protection hidden="1"/>
    </xf>
    <xf numFmtId="172" fontId="4" fillId="0" borderId="0">
      <alignment horizontal="right"/>
      <protection locked="0"/>
    </xf>
    <xf numFmtId="173" fontId="4" fillId="0" borderId="0">
      <alignment horizontal="right"/>
      <protection locked="0"/>
    </xf>
    <xf numFmtId="14" fontId="4" fillId="0" borderId="0">
      <alignment horizontal="right"/>
      <protection locked="0"/>
    </xf>
    <xf numFmtId="14" fontId="4" fillId="0" borderId="0">
      <alignment horizontal="right"/>
      <protection locked="0"/>
    </xf>
    <xf numFmtId="174" fontId="4" fillId="0" borderId="0">
      <alignment horizontal="right"/>
      <protection hidden="1"/>
    </xf>
    <xf numFmtId="175" fontId="4" fillId="0" borderId="0">
      <alignment horizontal="right"/>
      <protection hidden="1"/>
    </xf>
    <xf numFmtId="174" fontId="4" fillId="0" borderId="0">
      <alignment horizontal="right"/>
      <protection hidden="1"/>
    </xf>
    <xf numFmtId="176" fontId="4" fillId="0" borderId="0">
      <alignment horizontal="right"/>
      <protection hidden="1"/>
    </xf>
    <xf numFmtId="176" fontId="4" fillId="0" borderId="0">
      <alignment horizontal="right"/>
      <protection locked="0"/>
    </xf>
    <xf numFmtId="37" fontId="4" fillId="0" borderId="0">
      <alignment horizontal="right"/>
      <protection hidden="1"/>
    </xf>
    <xf numFmtId="174" fontId="4" fillId="0" borderId="0">
      <alignment horizontal="right"/>
      <protection hidden="1"/>
    </xf>
    <xf numFmtId="174" fontId="4" fillId="0" borderId="0">
      <alignment horizontal="right"/>
      <protection hidden="1"/>
    </xf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9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 applyFont="0" applyFill="0" applyBorder="0" applyAlignment="0" applyProtection="0">
      <alignment wrapText="1"/>
    </xf>
    <xf numFmtId="0" fontId="3" fillId="0" borderId="0" applyFont="0" applyFill="0" applyBorder="0" applyAlignment="0" applyProtection="0">
      <alignment wrapText="1"/>
    </xf>
    <xf numFmtId="164" fontId="3" fillId="0" borderId="0" applyFont="0" applyFill="0" applyBorder="0" applyAlignment="0" applyProtection="0"/>
    <xf numFmtId="178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42" fontId="6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3" fillId="0" borderId="0"/>
    <xf numFmtId="0" fontId="15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7" fontId="4" fillId="0" borderId="0"/>
    <xf numFmtId="0" fontId="4" fillId="0" borderId="0" applyNumberFormat="0" applyBorder="0" applyAlignment="0" applyProtection="0"/>
    <xf numFmtId="17" fontId="4" fillId="0" borderId="0">
      <alignment horizontal="right"/>
      <protection locked="0"/>
    </xf>
    <xf numFmtId="0" fontId="4" fillId="0" borderId="0">
      <alignment horizontal="right"/>
      <protection hidden="1"/>
    </xf>
    <xf numFmtId="0" fontId="4" fillId="0" borderId="0">
      <alignment horizontal="right"/>
      <protection hidden="1"/>
    </xf>
    <xf numFmtId="37" fontId="4" fillId="0" borderId="0"/>
    <xf numFmtId="180" fontId="4" fillId="0" borderId="0">
      <alignment horizontal="right"/>
      <protection hidden="1"/>
    </xf>
    <xf numFmtId="0" fontId="4" fillId="0" borderId="0">
      <alignment horizontal="right" readingOrder="2"/>
    </xf>
    <xf numFmtId="0" fontId="4" fillId="0" borderId="0">
      <alignment horizontal="right" readingOrder="2"/>
      <protection hidden="1"/>
    </xf>
    <xf numFmtId="0" fontId="4" fillId="0" borderId="0">
      <alignment horizontal="right"/>
      <protection hidden="1"/>
    </xf>
    <xf numFmtId="37" fontId="4" fillId="0" borderId="0"/>
    <xf numFmtId="17" fontId="4" fillId="0" borderId="0">
      <alignment horizontal="right"/>
      <protection locked="0"/>
    </xf>
    <xf numFmtId="171" fontId="4" fillId="0" borderId="0">
      <alignment horizontal="right" readingOrder="2"/>
      <protection hidden="1"/>
    </xf>
    <xf numFmtId="0" fontId="2" fillId="0" borderId="0">
      <alignment horizontal="right" wrapText="1"/>
    </xf>
  </cellStyleXfs>
  <cellXfs count="67">
    <xf numFmtId="0" fontId="0" fillId="0" borderId="0" xfId="0"/>
    <xf numFmtId="0" fontId="2" fillId="0" borderId="0" xfId="0" applyFont="1"/>
    <xf numFmtId="0" fontId="5" fillId="0" borderId="0" xfId="2" applyFont="1" applyFill="1"/>
    <xf numFmtId="0" fontId="6" fillId="0" borderId="0" xfId="3" applyFont="1"/>
    <xf numFmtId="168" fontId="5" fillId="0" borderId="0" xfId="2" applyNumberFormat="1" applyFont="1" applyFill="1" applyBorder="1"/>
    <xf numFmtId="0" fontId="8" fillId="0" borderId="0" xfId="0" applyFont="1" applyBorder="1"/>
    <xf numFmtId="0" fontId="8" fillId="0" borderId="0" xfId="0" applyFont="1" applyAlignment="1">
      <alignment horizontal="right" readingOrder="2"/>
    </xf>
    <xf numFmtId="0" fontId="8" fillId="0" borderId="0" xfId="0" applyFont="1"/>
    <xf numFmtId="0" fontId="19" fillId="5" borderId="19" xfId="2" applyFont="1" applyFill="1" applyBorder="1" applyAlignment="1"/>
    <xf numFmtId="0" fontId="19" fillId="5" borderId="20" xfId="2" applyFont="1" applyFill="1" applyBorder="1" applyAlignment="1"/>
    <xf numFmtId="0" fontId="19" fillId="5" borderId="21" xfId="2" applyFont="1" applyFill="1" applyBorder="1" applyAlignment="1"/>
    <xf numFmtId="1" fontId="7" fillId="0" borderId="0" xfId="2" applyNumberFormat="1" applyFont="1" applyFill="1" applyBorder="1" applyAlignment="1">
      <alignment horizontal="right" wrapText="1"/>
    </xf>
    <xf numFmtId="166" fontId="20" fillId="3" borderId="9" xfId="1" applyNumberFormat="1" applyFont="1" applyFill="1" applyBorder="1" applyAlignment="1">
      <alignment horizontal="right"/>
    </xf>
    <xf numFmtId="165" fontId="20" fillId="3" borderId="17" xfId="1" applyNumberFormat="1" applyFont="1" applyFill="1" applyBorder="1" applyAlignment="1">
      <alignment horizontal="right"/>
    </xf>
    <xf numFmtId="165" fontId="20" fillId="3" borderId="7" xfId="4" applyNumberFormat="1" applyFont="1" applyFill="1" applyBorder="1" applyAlignment="1">
      <alignment horizontal="right"/>
    </xf>
    <xf numFmtId="166" fontId="20" fillId="2" borderId="9" xfId="1" applyNumberFormat="1" applyFont="1" applyFill="1" applyBorder="1" applyAlignment="1">
      <alignment horizontal="right"/>
    </xf>
    <xf numFmtId="165" fontId="20" fillId="2" borderId="17" xfId="1" applyNumberFormat="1" applyFont="1" applyFill="1" applyBorder="1" applyAlignment="1">
      <alignment horizontal="right"/>
    </xf>
    <xf numFmtId="165" fontId="20" fillId="2" borderId="7" xfId="4" applyNumberFormat="1" applyFont="1" applyFill="1" applyBorder="1" applyAlignment="1">
      <alignment horizontal="right"/>
    </xf>
    <xf numFmtId="166" fontId="20" fillId="3" borderId="6" xfId="1" applyNumberFormat="1" applyFont="1" applyFill="1" applyBorder="1" applyAlignment="1">
      <alignment horizontal="right"/>
    </xf>
    <xf numFmtId="165" fontId="20" fillId="3" borderId="15" xfId="1" applyNumberFormat="1" applyFont="1" applyFill="1" applyBorder="1" applyAlignment="1">
      <alignment horizontal="right"/>
    </xf>
    <xf numFmtId="165" fontId="20" fillId="3" borderId="4" xfId="4" applyNumberFormat="1" applyFont="1" applyFill="1" applyBorder="1" applyAlignment="1">
      <alignment horizontal="right"/>
    </xf>
    <xf numFmtId="166" fontId="20" fillId="2" borderId="6" xfId="1" applyNumberFormat="1" applyFont="1" applyFill="1" applyBorder="1" applyAlignment="1">
      <alignment horizontal="right"/>
    </xf>
    <xf numFmtId="165" fontId="20" fillId="2" borderId="15" xfId="1" applyNumberFormat="1" applyFont="1" applyFill="1" applyBorder="1" applyAlignment="1">
      <alignment horizontal="right"/>
    </xf>
    <xf numFmtId="165" fontId="20" fillId="2" borderId="4" xfId="4" applyNumberFormat="1" applyFont="1" applyFill="1" applyBorder="1" applyAlignment="1">
      <alignment horizontal="right"/>
    </xf>
    <xf numFmtId="165" fontId="20" fillId="3" borderId="4" xfId="1" applyNumberFormat="1" applyFont="1" applyFill="1" applyBorder="1" applyAlignment="1">
      <alignment horizontal="right"/>
    </xf>
    <xf numFmtId="165" fontId="20" fillId="2" borderId="4" xfId="1" applyNumberFormat="1" applyFont="1" applyFill="1" applyBorder="1" applyAlignment="1">
      <alignment horizontal="right"/>
    </xf>
    <xf numFmtId="166" fontId="21" fillId="3" borderId="3" xfId="1" applyNumberFormat="1" applyFont="1" applyFill="1" applyBorder="1" applyAlignment="1">
      <alignment horizontal="right" vertical="center"/>
    </xf>
    <xf numFmtId="165" fontId="21" fillId="3" borderId="13" xfId="4" applyNumberFormat="1" applyFont="1" applyFill="1" applyBorder="1" applyAlignment="1">
      <alignment horizontal="right" vertical="center"/>
    </xf>
    <xf numFmtId="166" fontId="19" fillId="2" borderId="9" xfId="1" applyNumberFormat="1" applyFont="1" applyFill="1" applyBorder="1" applyAlignment="1">
      <alignment horizontal="right"/>
    </xf>
    <xf numFmtId="165" fontId="19" fillId="2" borderId="17" xfId="1" applyNumberFormat="1" applyFont="1" applyFill="1" applyBorder="1" applyAlignment="1">
      <alignment horizontal="right"/>
    </xf>
    <xf numFmtId="166" fontId="21" fillId="2" borderId="3" xfId="1" applyNumberFormat="1" applyFont="1" applyFill="1" applyBorder="1" applyAlignment="1">
      <alignment horizontal="right" vertical="center"/>
    </xf>
    <xf numFmtId="165" fontId="19" fillId="2" borderId="7" xfId="4" applyNumberFormat="1" applyFont="1" applyFill="1" applyBorder="1" applyAlignment="1">
      <alignment horizontal="right"/>
    </xf>
    <xf numFmtId="165" fontId="21" fillId="3" borderId="1" xfId="4" applyNumberFormat="1" applyFont="1" applyFill="1" applyBorder="1" applyAlignment="1">
      <alignment horizontal="right" vertical="center"/>
    </xf>
    <xf numFmtId="165" fontId="21" fillId="2" borderId="13" xfId="4" applyNumberFormat="1" applyFont="1" applyFill="1" applyBorder="1" applyAlignment="1">
      <alignment horizontal="right" vertical="center"/>
    </xf>
    <xf numFmtId="165" fontId="21" fillId="2" borderId="1" xfId="4" applyNumberFormat="1" applyFont="1" applyFill="1" applyBorder="1" applyAlignment="1">
      <alignment horizontal="right" vertical="center"/>
    </xf>
    <xf numFmtId="166" fontId="20" fillId="0" borderId="0" xfId="1" applyNumberFormat="1" applyFont="1" applyFill="1" applyBorder="1"/>
    <xf numFmtId="167" fontId="20" fillId="0" borderId="0" xfId="2" applyNumberFormat="1" applyFont="1" applyFill="1"/>
    <xf numFmtId="165" fontId="20" fillId="3" borderId="7" xfId="1" applyNumberFormat="1" applyFont="1" applyFill="1" applyBorder="1" applyAlignment="1">
      <alignment horizontal="right"/>
    </xf>
    <xf numFmtId="166" fontId="20" fillId="3" borderId="8" xfId="1" applyNumberFormat="1" applyFont="1" applyFill="1" applyBorder="1" applyAlignment="1">
      <alignment horizontal="right"/>
    </xf>
    <xf numFmtId="165" fontId="20" fillId="2" borderId="7" xfId="1" applyNumberFormat="1" applyFont="1" applyFill="1" applyBorder="1" applyAlignment="1">
      <alignment horizontal="right"/>
    </xf>
    <xf numFmtId="166" fontId="20" fillId="2" borderId="8" xfId="1" applyNumberFormat="1" applyFont="1" applyFill="1" applyBorder="1" applyAlignment="1">
      <alignment horizontal="right"/>
    </xf>
    <xf numFmtId="166" fontId="20" fillId="3" borderId="5" xfId="1" applyNumberFormat="1" applyFont="1" applyFill="1" applyBorder="1" applyAlignment="1">
      <alignment horizontal="right"/>
    </xf>
    <xf numFmtId="166" fontId="20" fillId="2" borderId="5" xfId="1" applyNumberFormat="1" applyFont="1" applyFill="1" applyBorder="1" applyAlignment="1">
      <alignment horizontal="right"/>
    </xf>
    <xf numFmtId="166" fontId="19" fillId="3" borderId="3" xfId="1" applyNumberFormat="1" applyFont="1" applyFill="1" applyBorder="1" applyAlignment="1">
      <alignment horizontal="right"/>
    </xf>
    <xf numFmtId="165" fontId="19" fillId="3" borderId="1" xfId="1" applyNumberFormat="1" applyFont="1" applyFill="1" applyBorder="1" applyAlignment="1">
      <alignment horizontal="right"/>
    </xf>
    <xf numFmtId="165" fontId="19" fillId="2" borderId="7" xfId="1" applyNumberFormat="1" applyFont="1" applyFill="1" applyBorder="1" applyAlignment="1">
      <alignment horizontal="right"/>
    </xf>
    <xf numFmtId="166" fontId="19" fillId="2" borderId="3" xfId="1" applyNumberFormat="1" applyFont="1" applyFill="1" applyBorder="1" applyAlignment="1">
      <alignment horizontal="right"/>
    </xf>
    <xf numFmtId="166" fontId="19" fillId="3" borderId="2" xfId="1" applyNumberFormat="1" applyFont="1" applyFill="1" applyBorder="1" applyAlignment="1">
      <alignment horizontal="right"/>
    </xf>
    <xf numFmtId="165" fontId="19" fillId="2" borderId="1" xfId="1" applyNumberFormat="1" applyFont="1" applyFill="1" applyBorder="1" applyAlignment="1">
      <alignment horizontal="right"/>
    </xf>
    <xf numFmtId="166" fontId="19" fillId="2" borderId="2" xfId="1" applyNumberFormat="1" applyFont="1" applyFill="1" applyBorder="1" applyAlignment="1">
      <alignment horizontal="right"/>
    </xf>
    <xf numFmtId="166" fontId="20" fillId="0" borderId="0" xfId="2" applyNumberFormat="1" applyFont="1" applyFill="1"/>
    <xf numFmtId="165" fontId="20" fillId="0" borderId="0" xfId="2" applyNumberFormat="1" applyFont="1" applyFill="1"/>
    <xf numFmtId="0" fontId="22" fillId="0" borderId="0" xfId="0" applyFont="1"/>
    <xf numFmtId="0" fontId="19" fillId="4" borderId="18" xfId="2" applyFont="1" applyFill="1" applyBorder="1"/>
    <xf numFmtId="0" fontId="19" fillId="4" borderId="16" xfId="2" applyFont="1" applyFill="1" applyBorder="1"/>
    <xf numFmtId="0" fontId="19" fillId="4" borderId="14" xfId="2" applyFont="1" applyFill="1" applyBorder="1"/>
    <xf numFmtId="0" fontId="23" fillId="0" borderId="0" xfId="3" applyFont="1"/>
    <xf numFmtId="0" fontId="19" fillId="4" borderId="9" xfId="2" applyFont="1" applyFill="1" applyBorder="1"/>
    <xf numFmtId="0" fontId="19" fillId="4" borderId="6" xfId="2" applyFont="1" applyFill="1" applyBorder="1"/>
    <xf numFmtId="0" fontId="19" fillId="4" borderId="3" xfId="2" applyFont="1" applyFill="1" applyBorder="1"/>
    <xf numFmtId="0" fontId="20" fillId="0" borderId="0" xfId="2" applyFont="1" applyFill="1"/>
    <xf numFmtId="0" fontId="19" fillId="4" borderId="12" xfId="2" applyFont="1" applyFill="1" applyBorder="1"/>
    <xf numFmtId="0" fontId="19" fillId="4" borderId="11" xfId="2" applyFont="1" applyFill="1" applyBorder="1"/>
    <xf numFmtId="0" fontId="19" fillId="4" borderId="10" xfId="2" applyFont="1" applyFill="1" applyBorder="1"/>
    <xf numFmtId="0" fontId="19" fillId="4" borderId="6" xfId="2" applyFont="1" applyFill="1" applyBorder="1" applyAlignment="1">
      <alignment vertical="center" wrapText="1"/>
    </xf>
    <xf numFmtId="0" fontId="19" fillId="4" borderId="15" xfId="2" applyFont="1" applyFill="1" applyBorder="1" applyAlignment="1">
      <alignment vertical="center" wrapText="1"/>
    </xf>
    <xf numFmtId="0" fontId="19" fillId="4" borderId="4" xfId="2" applyFont="1" applyFill="1" applyBorder="1" applyAlignment="1">
      <alignment vertical="center" wrapText="1"/>
    </xf>
  </cellXfs>
  <cellStyles count="504">
    <cellStyle name="% 1" xfId="5"/>
    <cellStyle name="% 2" xfId="6"/>
    <cellStyle name="% 3" xfId="7"/>
    <cellStyle name="=C:\WINNT\SYSTEM32\COMMAND.COM" xfId="8"/>
    <cellStyle name="01 בינואר 2000" xfId="9"/>
    <cellStyle name="01.01.00" xfId="10"/>
    <cellStyle name="01.01.2000" xfId="11"/>
    <cellStyle name="01/01/00" xfId="12"/>
    <cellStyle name="01/01/2000" xfId="13"/>
    <cellStyle name="1" xfId="14"/>
    <cellStyle name="2" xfId="15"/>
    <cellStyle name="3" xfId="16"/>
    <cellStyle name="4" xfId="17"/>
    <cellStyle name="5" xfId="18"/>
    <cellStyle name="97" xfId="19"/>
    <cellStyle name="98" xfId="20"/>
    <cellStyle name="99" xfId="21"/>
    <cellStyle name="Comma [0] 2" xfId="22"/>
    <cellStyle name="Comma [0] 2 2" xfId="23"/>
    <cellStyle name="Comma [0] 2 2 2" xfId="24"/>
    <cellStyle name="Comma [0] 2 3" xfId="25"/>
    <cellStyle name="Comma [0] 2 4" xfId="26"/>
    <cellStyle name="Comma [0] 3" xfId="27"/>
    <cellStyle name="Comma 2" xfId="28"/>
    <cellStyle name="Comma 2 2" xfId="29"/>
    <cellStyle name="Comma 2 2 2" xfId="30"/>
    <cellStyle name="Comma 2 2 3" xfId="31"/>
    <cellStyle name="Comma 2 2 4" xfId="32"/>
    <cellStyle name="Comma 2 2 5" xfId="33"/>
    <cellStyle name="Comma 2 2 6" xfId="34"/>
    <cellStyle name="Comma 2 2 7" xfId="35"/>
    <cellStyle name="Comma 2 3" xfId="36"/>
    <cellStyle name="Comma 2 4" xfId="37"/>
    <cellStyle name="Comma 2 5" xfId="38"/>
    <cellStyle name="Comma 2 6" xfId="39"/>
    <cellStyle name="Comma 2 7" xfId="40"/>
    <cellStyle name="Comma 2 8" xfId="41"/>
    <cellStyle name="Comma 2 9" xfId="42"/>
    <cellStyle name="Comma 3" xfId="1"/>
    <cellStyle name="Comma 3 2" xfId="43"/>
    <cellStyle name="Comma 4" xfId="44"/>
    <cellStyle name="Comma 5" xfId="45"/>
    <cellStyle name="Comma 6" xfId="46"/>
    <cellStyle name="Comma 7" xfId="47"/>
    <cellStyle name="Currency [0] _1" xfId="48"/>
    <cellStyle name="Euro" xfId="49"/>
    <cellStyle name="Hyperlink 2" xfId="50"/>
    <cellStyle name="Hyperlink 2 2" xfId="51"/>
    <cellStyle name="Hyperlink 2 2 2" xfId="52"/>
    <cellStyle name="Hyperlink 2 2 2 2" xfId="53"/>
    <cellStyle name="Hyperlink 2 3" xfId="54"/>
    <cellStyle name="Hyperlink 2 4" xfId="55"/>
    <cellStyle name="Hyperlink 2 5" xfId="56"/>
    <cellStyle name="Hyperlink 2 6" xfId="57"/>
    <cellStyle name="Hyperlink 2 7" xfId="58"/>
    <cellStyle name="Hyperlink 2 8" xfId="59"/>
    <cellStyle name="Hyperlink 2_Data" xfId="60"/>
    <cellStyle name="Normal" xfId="0" builtinId="0"/>
    <cellStyle name="Normal 10" xfId="61"/>
    <cellStyle name="Normal 11" xfId="62"/>
    <cellStyle name="Normal 12" xfId="63"/>
    <cellStyle name="Normal 12 2" xfId="64"/>
    <cellStyle name="Normal 12 3" xfId="65"/>
    <cellStyle name="Normal 12 4" xfId="66"/>
    <cellStyle name="Normal 12 5" xfId="67"/>
    <cellStyle name="Normal 12 6" xfId="68"/>
    <cellStyle name="Normal 12 7" xfId="69"/>
    <cellStyle name="Normal 12 8" xfId="70"/>
    <cellStyle name="Normal 13" xfId="71"/>
    <cellStyle name="Normal 13 2" xfId="72"/>
    <cellStyle name="Normal 13 3" xfId="73"/>
    <cellStyle name="Normal 13 4" xfId="74"/>
    <cellStyle name="Normal 13 5" xfId="75"/>
    <cellStyle name="Normal 13 6" xfId="76"/>
    <cellStyle name="Normal 13 7" xfId="77"/>
    <cellStyle name="Normal 13 8" xfId="78"/>
    <cellStyle name="Normal 14" xfId="79"/>
    <cellStyle name="Normal 14 2" xfId="80"/>
    <cellStyle name="Normal 14 3" xfId="81"/>
    <cellStyle name="Normal 14 4" xfId="82"/>
    <cellStyle name="Normal 14 5" xfId="83"/>
    <cellStyle name="Normal 14 6" xfId="84"/>
    <cellStyle name="Normal 14 7" xfId="85"/>
    <cellStyle name="Normal 14 8" xfId="86"/>
    <cellStyle name="Normal 15" xfId="87"/>
    <cellStyle name="Normal 15 2" xfId="88"/>
    <cellStyle name="Normal 15 3" xfId="89"/>
    <cellStyle name="Normal 15 4" xfId="90"/>
    <cellStyle name="Normal 15 5" xfId="91"/>
    <cellStyle name="Normal 15 6" xfId="92"/>
    <cellStyle name="Normal 15 7" xfId="93"/>
    <cellStyle name="Normal 15 8" xfId="94"/>
    <cellStyle name="Normal 16" xfId="95"/>
    <cellStyle name="Normal 16 2" xfId="96"/>
    <cellStyle name="Normal 16 3" xfId="97"/>
    <cellStyle name="Normal 16 4" xfId="98"/>
    <cellStyle name="Normal 16 5" xfId="99"/>
    <cellStyle name="Normal 16 6" xfId="100"/>
    <cellStyle name="Normal 16 7" xfId="101"/>
    <cellStyle name="Normal 16 8" xfId="102"/>
    <cellStyle name="Normal 17" xfId="103"/>
    <cellStyle name="Normal 17 2" xfId="104"/>
    <cellStyle name="Normal 17 3" xfId="105"/>
    <cellStyle name="Normal 18" xfId="106"/>
    <cellStyle name="Normal 18 2" xfId="107"/>
    <cellStyle name="Normal 18 3" xfId="108"/>
    <cellStyle name="Normal 19" xfId="109"/>
    <cellStyle name="Normal 2" xfId="110"/>
    <cellStyle name="Normal 2 10" xfId="111"/>
    <cellStyle name="Normal 2 11" xfId="112"/>
    <cellStyle name="Normal 2 12" xfId="113"/>
    <cellStyle name="Normal 2 13" xfId="114"/>
    <cellStyle name="Normal 2 2" xfId="115"/>
    <cellStyle name="Normal 2 2 2" xfId="116"/>
    <cellStyle name="Normal 2 2 2 2" xfId="117"/>
    <cellStyle name="Normal 2 2 2 2 2" xfId="118"/>
    <cellStyle name="Normal 2 2 2 2 2 2" xfId="119"/>
    <cellStyle name="Normal 2 2 2 2_ירידות ערך שנזקפו" xfId="120"/>
    <cellStyle name="Normal 2 2 2 3" xfId="121"/>
    <cellStyle name="Normal 2 2 2 4" xfId="122"/>
    <cellStyle name="Normal 2 2 2 5" xfId="123"/>
    <cellStyle name="Normal 2 2 2 6" xfId="124"/>
    <cellStyle name="Normal 2 2 2 7" xfId="125"/>
    <cellStyle name="Normal 2 2 2 8" xfId="126"/>
    <cellStyle name="Normal 2 2 2_ירידות ערך שנזקפו" xfId="127"/>
    <cellStyle name="Normal 2 2 3" xfId="128"/>
    <cellStyle name="Normal 2 2 3 2" xfId="129"/>
    <cellStyle name="Normal 2 2 3 2 2" xfId="130"/>
    <cellStyle name="Normal 2 2 4" xfId="131"/>
    <cellStyle name="Normal 2 2 5" xfId="132"/>
    <cellStyle name="Normal 2 2 6" xfId="133"/>
    <cellStyle name="Normal 2 2 7" xfId="134"/>
    <cellStyle name="Normal 2 2 8" xfId="135"/>
    <cellStyle name="Normal 2 2 9" xfId="136"/>
    <cellStyle name="Normal 2 2_ירידות ערך שנזקפו" xfId="137"/>
    <cellStyle name="Normal 2 3" xfId="138"/>
    <cellStyle name="Normal 2 3 2" xfId="139"/>
    <cellStyle name="Normal 2 3 2 2" xfId="140"/>
    <cellStyle name="Normal 2 3 3" xfId="141"/>
    <cellStyle name="Normal 2 3 4" xfId="142"/>
    <cellStyle name="Normal 2 3 5" xfId="143"/>
    <cellStyle name="Normal 2 3 6" xfId="144"/>
    <cellStyle name="Normal 2 3 7" xfId="145"/>
    <cellStyle name="Normal 2 3 8" xfId="146"/>
    <cellStyle name="Normal 2 3 9" xfId="147"/>
    <cellStyle name="Normal 2 3_ירידות ערך שנזקפו" xfId="148"/>
    <cellStyle name="Normal 2 4" xfId="149"/>
    <cellStyle name="Normal 2 4 2" xfId="150"/>
    <cellStyle name="Normal 2 5" xfId="151"/>
    <cellStyle name="Normal 2 6" xfId="152"/>
    <cellStyle name="Normal 2 6 2" xfId="153"/>
    <cellStyle name="Normal 2 6 2 2" xfId="154"/>
    <cellStyle name="Normal 2 7" xfId="155"/>
    <cellStyle name="Normal 2 7 2" xfId="156"/>
    <cellStyle name="Normal 2 8" xfId="157"/>
    <cellStyle name="Normal 2 9" xfId="158"/>
    <cellStyle name="Normal 2_אלמנטרי" xfId="159"/>
    <cellStyle name="Normal 20" xfId="160"/>
    <cellStyle name="Normal 21" xfId="161"/>
    <cellStyle name="Normal 21 2" xfId="162"/>
    <cellStyle name="Normal 21 3" xfId="163"/>
    <cellStyle name="Normal 22" xfId="164"/>
    <cellStyle name="Normal 22 2" xfId="165"/>
    <cellStyle name="Normal 22 3" xfId="166"/>
    <cellStyle name="Normal 23" xfId="167"/>
    <cellStyle name="Normal 23 2" xfId="168"/>
    <cellStyle name="Normal 23 3" xfId="169"/>
    <cellStyle name="Normal 24" xfId="170"/>
    <cellStyle name="Normal 24 2" xfId="171"/>
    <cellStyle name="Normal 24 3" xfId="172"/>
    <cellStyle name="Normal 25" xfId="173"/>
    <cellStyle name="Normal 25 2" xfId="174"/>
    <cellStyle name="Normal 25 3" xfId="175"/>
    <cellStyle name="Normal 26" xfId="176"/>
    <cellStyle name="Normal 26 2" xfId="177"/>
    <cellStyle name="Normal 26 3" xfId="178"/>
    <cellStyle name="Normal 27" xfId="179"/>
    <cellStyle name="Normal 27 2" xfId="180"/>
    <cellStyle name="Normal 27 3" xfId="181"/>
    <cellStyle name="Normal 27 4" xfId="182"/>
    <cellStyle name="Normal 27 5" xfId="183"/>
    <cellStyle name="Normal 27 6" xfId="184"/>
    <cellStyle name="Normal 27 7" xfId="185"/>
    <cellStyle name="Normal 28" xfId="186"/>
    <cellStyle name="Normal 29" xfId="187"/>
    <cellStyle name="Normal 3" xfId="188"/>
    <cellStyle name="Normal 3 2" xfId="189"/>
    <cellStyle name="Normal 3 2 2" xfId="190"/>
    <cellStyle name="Normal 3 2 3" xfId="191"/>
    <cellStyle name="Normal 3 2 4" xfId="192"/>
    <cellStyle name="Normal 3 2 5" xfId="193"/>
    <cellStyle name="Normal 3 2 6" xfId="194"/>
    <cellStyle name="Normal 3 2 7" xfId="195"/>
    <cellStyle name="Normal 3 2 8" xfId="196"/>
    <cellStyle name="Normal 3 3" xfId="197"/>
    <cellStyle name="Normal 3 4" xfId="198"/>
    <cellStyle name="Normal 3 5" xfId="199"/>
    <cellStyle name="Normal 3 6" xfId="200"/>
    <cellStyle name="Normal 3 7" xfId="201"/>
    <cellStyle name="Normal 3 8" xfId="202"/>
    <cellStyle name="Normal 3 9" xfId="203"/>
    <cellStyle name="Normal 3_אלמנטרי" xfId="204"/>
    <cellStyle name="Normal 30" xfId="205"/>
    <cellStyle name="Normal 30 2" xfId="206"/>
    <cellStyle name="Normal 30 3" xfId="207"/>
    <cellStyle name="Normal 30 4" xfId="208"/>
    <cellStyle name="Normal 30 5" xfId="209"/>
    <cellStyle name="Normal 30 6" xfId="210"/>
    <cellStyle name="Normal 30 7" xfId="211"/>
    <cellStyle name="Normal 31" xfId="212"/>
    <cellStyle name="Normal 32" xfId="213"/>
    <cellStyle name="Normal 32 2" xfId="214"/>
    <cellStyle name="Normal 32 3" xfId="215"/>
    <cellStyle name="Normal 32 4" xfId="216"/>
    <cellStyle name="Normal 32 5" xfId="217"/>
    <cellStyle name="Normal 32 6" xfId="218"/>
    <cellStyle name="Normal 32 7" xfId="219"/>
    <cellStyle name="Normal 33" xfId="220"/>
    <cellStyle name="Normal 33 2" xfId="221"/>
    <cellStyle name="Normal 33 3" xfId="222"/>
    <cellStyle name="Normal 33 4" xfId="223"/>
    <cellStyle name="Normal 33 5" xfId="224"/>
    <cellStyle name="Normal 33 6" xfId="225"/>
    <cellStyle name="Normal 33 7" xfId="226"/>
    <cellStyle name="Normal 34" xfId="227"/>
    <cellStyle name="Normal 34 2" xfId="228"/>
    <cellStyle name="Normal 35" xfId="229"/>
    <cellStyle name="Normal 36" xfId="230"/>
    <cellStyle name="Normal 36 2" xfId="231"/>
    <cellStyle name="Normal 36 3" xfId="232"/>
    <cellStyle name="Normal 36 4" xfId="233"/>
    <cellStyle name="Normal 36 5" xfId="234"/>
    <cellStyle name="Normal 36 6" xfId="235"/>
    <cellStyle name="Normal 36 7" xfId="236"/>
    <cellStyle name="Normal 37" xfId="237"/>
    <cellStyle name="Normal 38" xfId="238"/>
    <cellStyle name="Normal 39" xfId="239"/>
    <cellStyle name="Normal 4" xfId="240"/>
    <cellStyle name="Normal 4 2" xfId="241"/>
    <cellStyle name="Normal 4 3" xfId="242"/>
    <cellStyle name="Normal 4 4" xfId="243"/>
    <cellStyle name="Normal 4 5" xfId="244"/>
    <cellStyle name="Normal 4 6" xfId="245"/>
    <cellStyle name="Normal 4 7" xfId="246"/>
    <cellStyle name="Normal 4 8" xfId="247"/>
    <cellStyle name="Normal 4_ירידות ערך שנזקפו" xfId="248"/>
    <cellStyle name="Normal 40" xfId="249"/>
    <cellStyle name="Normal 41" xfId="250"/>
    <cellStyle name="Normal 41 2" xfId="251"/>
    <cellStyle name="Normal 41 3" xfId="252"/>
    <cellStyle name="Normal 41 4" xfId="253"/>
    <cellStyle name="Normal 41 5" xfId="254"/>
    <cellStyle name="Normal 41 6" xfId="255"/>
    <cellStyle name="Normal 41 7" xfId="256"/>
    <cellStyle name="Normal 42" xfId="257"/>
    <cellStyle name="Normal 42 2" xfId="258"/>
    <cellStyle name="Normal 42 2 2" xfId="259"/>
    <cellStyle name="Normal 42 3" xfId="260"/>
    <cellStyle name="Normal 42 3 2" xfId="261"/>
    <cellStyle name="Normal 42 4" xfId="262"/>
    <cellStyle name="Normal 42 4 2" xfId="263"/>
    <cellStyle name="Normal 42 5" xfId="264"/>
    <cellStyle name="Normal 43" xfId="265"/>
    <cellStyle name="Normal 44" xfId="266"/>
    <cellStyle name="Normal 45" xfId="267"/>
    <cellStyle name="Normal 45 2" xfId="268"/>
    <cellStyle name="Normal 45 2 2" xfId="269"/>
    <cellStyle name="Normal 45 3" xfId="270"/>
    <cellStyle name="Normal 45 3 2" xfId="271"/>
    <cellStyle name="Normal 45 4" xfId="272"/>
    <cellStyle name="Normal 45 4 2" xfId="273"/>
    <cellStyle name="Normal 45 5" xfId="274"/>
    <cellStyle name="Normal 46" xfId="275"/>
    <cellStyle name="Normal 46 2" xfId="276"/>
    <cellStyle name="Normal 46 2 2" xfId="277"/>
    <cellStyle name="Normal 46 3" xfId="278"/>
    <cellStyle name="Normal 46 3 2" xfId="279"/>
    <cellStyle name="Normal 46 4" xfId="280"/>
    <cellStyle name="Normal 46 4 2" xfId="281"/>
    <cellStyle name="Normal 46 5" xfId="282"/>
    <cellStyle name="Normal 47" xfId="283"/>
    <cellStyle name="Normal 47 2" xfId="284"/>
    <cellStyle name="Normal 47 2 2" xfId="285"/>
    <cellStyle name="Normal 47 3" xfId="286"/>
    <cellStyle name="Normal 47 3 2" xfId="287"/>
    <cellStyle name="Normal 47 4" xfId="288"/>
    <cellStyle name="Normal 47 4 2" xfId="289"/>
    <cellStyle name="Normal 47 5" xfId="290"/>
    <cellStyle name="Normal 48" xfId="291"/>
    <cellStyle name="Normal 49" xfId="3"/>
    <cellStyle name="Normal 5" xfId="292"/>
    <cellStyle name="Normal 5 2" xfId="293"/>
    <cellStyle name="Normal 5 3" xfId="294"/>
    <cellStyle name="Normal 5 4" xfId="295"/>
    <cellStyle name="Normal 5 5" xfId="296"/>
    <cellStyle name="Normal 5 6" xfId="297"/>
    <cellStyle name="Normal 5 7" xfId="298"/>
    <cellStyle name="Normal 5 8" xfId="299"/>
    <cellStyle name="Normal 50" xfId="300"/>
    <cellStyle name="Normal 6" xfId="301"/>
    <cellStyle name="Normal 6 10" xfId="302"/>
    <cellStyle name="Normal 6 11" xfId="303"/>
    <cellStyle name="Normal 6 12" xfId="304"/>
    <cellStyle name="Normal 6 13" xfId="305"/>
    <cellStyle name="Normal 6 14" xfId="306"/>
    <cellStyle name="Normal 6 2" xfId="307"/>
    <cellStyle name="Normal 6 2 2" xfId="308"/>
    <cellStyle name="Normal 6 2 3" xfId="309"/>
    <cellStyle name="Normal 6 2 4" xfId="310"/>
    <cellStyle name="Normal 6 2 5" xfId="311"/>
    <cellStyle name="Normal 6 2 6" xfId="312"/>
    <cellStyle name="Normal 6 2 7" xfId="313"/>
    <cellStyle name="Normal 6 3" xfId="314"/>
    <cellStyle name="Normal 6 4" xfId="315"/>
    <cellStyle name="Normal 6 5" xfId="316"/>
    <cellStyle name="Normal 6 6" xfId="317"/>
    <cellStyle name="Normal 6 7" xfId="318"/>
    <cellStyle name="Normal 6 8" xfId="319"/>
    <cellStyle name="Normal 6 9" xfId="320"/>
    <cellStyle name="Normal 6_Data" xfId="321"/>
    <cellStyle name="Normal 60" xfId="322"/>
    <cellStyle name="Normal 64" xfId="323"/>
    <cellStyle name="Normal 64 2" xfId="324"/>
    <cellStyle name="Normal 64 2 2" xfId="325"/>
    <cellStyle name="Normal 64 3" xfId="326"/>
    <cellStyle name="Normal 64 3 2" xfId="327"/>
    <cellStyle name="Normal 64 4" xfId="328"/>
    <cellStyle name="Normal 64 4 2" xfId="329"/>
    <cellStyle name="Normal 64 5" xfId="330"/>
    <cellStyle name="Normal 65" xfId="331"/>
    <cellStyle name="Normal 65 2" xfId="332"/>
    <cellStyle name="Normal 65 2 2" xfId="333"/>
    <cellStyle name="Normal 65 3" xfId="334"/>
    <cellStyle name="Normal 65 3 2" xfId="335"/>
    <cellStyle name="Normal 65 4" xfId="336"/>
    <cellStyle name="Normal 65 4 2" xfId="337"/>
    <cellStyle name="Normal 65 5" xfId="338"/>
    <cellStyle name="Normal 7" xfId="339"/>
    <cellStyle name="Normal 7 10" xfId="340"/>
    <cellStyle name="Normal 7 11" xfId="341"/>
    <cellStyle name="Normal 7 12" xfId="342"/>
    <cellStyle name="Normal 7 13" xfId="343"/>
    <cellStyle name="Normal 7 14" xfId="344"/>
    <cellStyle name="Normal 7 2" xfId="345"/>
    <cellStyle name="Normal 7 2 2" xfId="346"/>
    <cellStyle name="Normal 7 2 3" xfId="347"/>
    <cellStyle name="Normal 7 2 4" xfId="348"/>
    <cellStyle name="Normal 7 2 5" xfId="349"/>
    <cellStyle name="Normal 7 2 6" xfId="350"/>
    <cellStyle name="Normal 7 2 7" xfId="351"/>
    <cellStyle name="Normal 7 3" xfId="352"/>
    <cellStyle name="Normal 7 4" xfId="353"/>
    <cellStyle name="Normal 7 5" xfId="354"/>
    <cellStyle name="Normal 7 6" xfId="355"/>
    <cellStyle name="Normal 7 7" xfId="356"/>
    <cellStyle name="Normal 7 8" xfId="357"/>
    <cellStyle name="Normal 7 9" xfId="358"/>
    <cellStyle name="Normal 7_Data" xfId="359"/>
    <cellStyle name="Normal 71" xfId="360"/>
    <cellStyle name="Normal 71 2" xfId="361"/>
    <cellStyle name="Normal 71 2 2" xfId="362"/>
    <cellStyle name="Normal 71 3" xfId="363"/>
    <cellStyle name="Normal 71 3 2" xfId="364"/>
    <cellStyle name="Normal 71 4" xfId="365"/>
    <cellStyle name="Normal 71 4 2" xfId="366"/>
    <cellStyle name="Normal 71 5" xfId="367"/>
    <cellStyle name="Normal 72" xfId="368"/>
    <cellStyle name="Normal 72 2" xfId="369"/>
    <cellStyle name="Normal 72 2 2" xfId="370"/>
    <cellStyle name="Normal 72 3" xfId="371"/>
    <cellStyle name="Normal 72 3 2" xfId="372"/>
    <cellStyle name="Normal 72 4" xfId="373"/>
    <cellStyle name="Normal 72 4 2" xfId="374"/>
    <cellStyle name="Normal 72 5" xfId="375"/>
    <cellStyle name="Normal 73" xfId="376"/>
    <cellStyle name="Normal 74" xfId="377"/>
    <cellStyle name="Normal 76" xfId="378"/>
    <cellStyle name="Normal 77" xfId="379"/>
    <cellStyle name="Normal 79" xfId="380"/>
    <cellStyle name="Normal 8" xfId="381"/>
    <cellStyle name="Normal 8 2" xfId="382"/>
    <cellStyle name="Normal 8 3" xfId="383"/>
    <cellStyle name="Normal 8 4" xfId="384"/>
    <cellStyle name="Normal 8 5" xfId="385"/>
    <cellStyle name="Normal 8 6" xfId="386"/>
    <cellStyle name="Normal 8 7" xfId="387"/>
    <cellStyle name="Normal 8 8" xfId="388"/>
    <cellStyle name="Normal 8_ירידות ערך שנזקפו" xfId="389"/>
    <cellStyle name="Normal 80" xfId="390"/>
    <cellStyle name="Normal 80 2" xfId="391"/>
    <cellStyle name="Normal 80 2 2" xfId="392"/>
    <cellStyle name="Normal 80 3" xfId="393"/>
    <cellStyle name="Normal 80 3 2" xfId="394"/>
    <cellStyle name="Normal 80 4" xfId="395"/>
    <cellStyle name="Normal 80 4 2" xfId="396"/>
    <cellStyle name="Normal 80 5" xfId="397"/>
    <cellStyle name="Normal 81" xfId="398"/>
    <cellStyle name="Normal 81 2" xfId="399"/>
    <cellStyle name="Normal 81 2 2" xfId="400"/>
    <cellStyle name="Normal 81 3" xfId="401"/>
    <cellStyle name="Normal 81 3 2" xfId="402"/>
    <cellStyle name="Normal 81 4" xfId="403"/>
    <cellStyle name="Normal 81 4 2" xfId="404"/>
    <cellStyle name="Normal 81 5" xfId="405"/>
    <cellStyle name="Normal 82" xfId="406"/>
    <cellStyle name="Normal 82 2" xfId="407"/>
    <cellStyle name="Normal 82 2 2" xfId="408"/>
    <cellStyle name="Normal 82 3" xfId="409"/>
    <cellStyle name="Normal 82 3 2" xfId="410"/>
    <cellStyle name="Normal 82 4" xfId="411"/>
    <cellStyle name="Normal 82 4 2" xfId="412"/>
    <cellStyle name="Normal 82 5" xfId="413"/>
    <cellStyle name="Normal 9" xfId="414"/>
    <cellStyle name="Normal 9 2" xfId="415"/>
    <cellStyle name="Normal 9 3" xfId="416"/>
    <cellStyle name="Normal 9 4" xfId="417"/>
    <cellStyle name="Normal 9 5" xfId="418"/>
    <cellStyle name="Normal 9 6" xfId="419"/>
    <cellStyle name="Normal 9 7" xfId="420"/>
    <cellStyle name="Normal 9 8" xfId="421"/>
    <cellStyle name="Normal 9_ירידות ערך שנזקפו" xfId="422"/>
    <cellStyle name="Normal_תרומה לרווח 3.10" xfId="2"/>
    <cellStyle name="Percent 2" xfId="4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externalLink" Target="externalLinks/externalLink1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פרסום תשואה 31.12.2019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2"/>
  <sheetViews>
    <sheetView rightToLeft="1" tabSelected="1" topLeftCell="A19" workbookViewId="0">
      <selection activeCell="A30" sqref="A30:XFD31"/>
    </sheetView>
  </sheetViews>
  <sheetFormatPr defaultColWidth="9.140625" defaultRowHeight="15" x14ac:dyDescent="0.25"/>
  <cols>
    <col min="1" max="1" width="23.28515625" style="1" customWidth="1"/>
    <col min="2" max="2" width="16.42578125" style="1" customWidth="1"/>
    <col min="3" max="3" width="17.85546875" style="1" customWidth="1"/>
    <col min="4" max="4" width="17.140625" style="1" customWidth="1"/>
    <col min="5" max="5" width="16.42578125" style="1" customWidth="1"/>
    <col min="6" max="6" width="16.140625" style="1" customWidth="1"/>
    <col min="7" max="7" width="9.5703125" style="1" bestFit="1" customWidth="1"/>
    <col min="8" max="8" width="14.85546875" style="1" customWidth="1"/>
    <col min="9" max="9" width="16.140625" style="1" customWidth="1"/>
    <col min="10" max="10" width="16.28515625" style="1" customWidth="1"/>
    <col min="11" max="11" width="14.28515625" style="1" customWidth="1"/>
    <col min="12" max="12" width="14" style="1" customWidth="1"/>
    <col min="13" max="13" width="13.7109375" style="1" customWidth="1"/>
    <col min="14" max="14" width="15" style="1" customWidth="1"/>
    <col min="15" max="15" width="15.140625" style="1" customWidth="1"/>
    <col min="16" max="16" width="18.7109375" style="1" customWidth="1"/>
    <col min="17" max="17" width="16.5703125" style="1" customWidth="1"/>
    <col min="18" max="18" width="14.5703125" style="1" customWidth="1"/>
    <col min="19" max="19" width="12.85546875" style="1" customWidth="1"/>
    <col min="20" max="20" width="16.5703125" style="1" customWidth="1"/>
    <col min="21" max="21" width="15.85546875" style="1" customWidth="1"/>
    <col min="22" max="23" width="16.140625" style="1" customWidth="1"/>
    <col min="24" max="24" width="14.7109375" style="1" customWidth="1"/>
    <col min="25" max="25" width="11.42578125" style="1" customWidth="1"/>
    <col min="26" max="16384" width="9.140625" style="1"/>
  </cols>
  <sheetData>
    <row r="1" spans="1:25" ht="18.75" x14ac:dyDescent="0.3">
      <c r="A1" s="7" t="s">
        <v>18</v>
      </c>
    </row>
    <row r="2" spans="1:25" ht="18.75" x14ac:dyDescent="0.3">
      <c r="A2" s="6" t="s">
        <v>17</v>
      </c>
    </row>
    <row r="3" spans="1:25" ht="29.25" customHeight="1" x14ac:dyDescent="0.3">
      <c r="A3" s="5" t="s">
        <v>19</v>
      </c>
      <c r="B3" s="8" t="s">
        <v>20</v>
      </c>
      <c r="C3" s="9"/>
      <c r="D3" s="9"/>
      <c r="E3" s="9"/>
      <c r="F3" s="9"/>
      <c r="G3" s="10"/>
    </row>
    <row r="4" spans="1:25" x14ac:dyDescent="0.25">
      <c r="A4" s="2"/>
      <c r="B4" s="4"/>
      <c r="C4" s="3"/>
      <c r="D4" s="3"/>
      <c r="E4" s="3"/>
      <c r="F4" s="3"/>
      <c r="G4" s="3"/>
    </row>
    <row r="5" spans="1:25" x14ac:dyDescent="0.25">
      <c r="A5" s="3"/>
    </row>
    <row r="6" spans="1:25" ht="144.75" customHeight="1" x14ac:dyDescent="0.3">
      <c r="A6" s="11" t="s">
        <v>21</v>
      </c>
      <c r="B6" s="64" t="s">
        <v>22</v>
      </c>
      <c r="C6" s="65" t="s">
        <v>23</v>
      </c>
      <c r="D6" s="65" t="s">
        <v>24</v>
      </c>
      <c r="E6" s="65" t="s">
        <v>47</v>
      </c>
      <c r="F6" s="65" t="s">
        <v>25</v>
      </c>
      <c r="G6" s="66" t="s">
        <v>26</v>
      </c>
      <c r="H6" s="64" t="s">
        <v>27</v>
      </c>
      <c r="I6" s="65" t="s">
        <v>28</v>
      </c>
      <c r="J6" s="65" t="s">
        <v>29</v>
      </c>
      <c r="K6" s="65" t="s">
        <v>30</v>
      </c>
      <c r="L6" s="65" t="s">
        <v>31</v>
      </c>
      <c r="M6" s="66" t="s">
        <v>32</v>
      </c>
      <c r="N6" s="64" t="s">
        <v>33</v>
      </c>
      <c r="O6" s="65" t="s">
        <v>34</v>
      </c>
      <c r="P6" s="65" t="s">
        <v>35</v>
      </c>
      <c r="Q6" s="65" t="s">
        <v>36</v>
      </c>
      <c r="R6" s="65" t="s">
        <v>37</v>
      </c>
      <c r="S6" s="66" t="s">
        <v>38</v>
      </c>
      <c r="T6" s="64" t="s">
        <v>39</v>
      </c>
      <c r="U6" s="65" t="s">
        <v>40</v>
      </c>
      <c r="V6" s="65" t="s">
        <v>41</v>
      </c>
      <c r="W6" s="65" t="s">
        <v>42</v>
      </c>
      <c r="X6" s="65" t="s">
        <v>43</v>
      </c>
      <c r="Y6" s="66" t="s">
        <v>44</v>
      </c>
    </row>
    <row r="7" spans="1:25" ht="15.75" x14ac:dyDescent="0.25">
      <c r="A7" s="53" t="s">
        <v>16</v>
      </c>
      <c r="B7" s="12">
        <v>166</v>
      </c>
      <c r="C7" s="13">
        <f>B7/7439</f>
        <v>2.2314827261728728E-2</v>
      </c>
      <c r="D7" s="12">
        <v>166</v>
      </c>
      <c r="E7" s="13">
        <f>D7/D19</f>
        <v>2.5335775335775336E-2</v>
      </c>
      <c r="F7" s="12">
        <v>176103</v>
      </c>
      <c r="G7" s="14">
        <f>F7/1182828</f>
        <v>0.1488830159583642</v>
      </c>
      <c r="H7" s="15">
        <v>66</v>
      </c>
      <c r="I7" s="16">
        <f>H7/11628</f>
        <v>5.6759545923632613E-3</v>
      </c>
      <c r="J7" s="15">
        <v>66</v>
      </c>
      <c r="K7" s="16">
        <f>J7/12505</f>
        <v>5.2778888444622151E-3</v>
      </c>
      <c r="L7" s="15">
        <v>156789</v>
      </c>
      <c r="M7" s="17">
        <f>L7/1200699</f>
        <v>0.13058143631334748</v>
      </c>
      <c r="N7" s="12"/>
      <c r="O7" s="13"/>
      <c r="P7" s="12"/>
      <c r="Q7" s="13"/>
      <c r="R7" s="12"/>
      <c r="S7" s="14"/>
      <c r="T7" s="15"/>
      <c r="U7" s="16"/>
      <c r="V7" s="15"/>
      <c r="W7" s="16"/>
      <c r="X7" s="15"/>
      <c r="Y7" s="17"/>
    </row>
    <row r="8" spans="1:25" ht="15.75" x14ac:dyDescent="0.25">
      <c r="A8" s="54" t="s">
        <v>15</v>
      </c>
      <c r="B8" s="18">
        <v>1162</v>
      </c>
      <c r="C8" s="19">
        <f t="shared" ref="C8:C19" si="0">B8/7439</f>
        <v>0.15620379083210109</v>
      </c>
      <c r="D8" s="18">
        <v>1162</v>
      </c>
      <c r="E8" s="19">
        <f>D8/6552</f>
        <v>0.17735042735042736</v>
      </c>
      <c r="F8" s="18">
        <v>184350</v>
      </c>
      <c r="G8" s="20">
        <f t="shared" ref="G8:G19" si="1">F8/1182828</f>
        <v>0.15585528918828434</v>
      </c>
      <c r="H8" s="15">
        <v>1858</v>
      </c>
      <c r="I8" s="16">
        <f t="shared" ref="I8:I19" si="2">H8/11628</f>
        <v>0.15978672170622635</v>
      </c>
      <c r="J8" s="15">
        <v>1858</v>
      </c>
      <c r="K8" s="16">
        <f t="shared" ref="K8:K19" si="3">J8/12505</f>
        <v>0.14858056777289083</v>
      </c>
      <c r="L8" s="21">
        <v>212179</v>
      </c>
      <c r="M8" s="17">
        <f t="shared" ref="M8:M19" si="4">L8/1200699</f>
        <v>0.17671289807020743</v>
      </c>
      <c r="N8" s="18"/>
      <c r="O8" s="19"/>
      <c r="P8" s="18"/>
      <c r="Q8" s="19"/>
      <c r="R8" s="18"/>
      <c r="S8" s="20"/>
      <c r="T8" s="21"/>
      <c r="U8" s="22"/>
      <c r="V8" s="21"/>
      <c r="W8" s="22"/>
      <c r="X8" s="21"/>
      <c r="Y8" s="23"/>
    </row>
    <row r="9" spans="1:25" ht="15.75" x14ac:dyDescent="0.25">
      <c r="A9" s="54" t="s">
        <v>14</v>
      </c>
      <c r="B9" s="18"/>
      <c r="C9" s="19"/>
      <c r="D9" s="18"/>
      <c r="E9" s="19"/>
      <c r="F9" s="18"/>
      <c r="G9" s="20"/>
      <c r="H9" s="15"/>
      <c r="I9" s="16"/>
      <c r="J9" s="15"/>
      <c r="K9" s="16"/>
      <c r="L9" s="21"/>
      <c r="M9" s="17"/>
      <c r="N9" s="18"/>
      <c r="O9" s="19"/>
      <c r="P9" s="18"/>
      <c r="Q9" s="19"/>
      <c r="R9" s="18"/>
      <c r="S9" s="20"/>
      <c r="T9" s="21"/>
      <c r="U9" s="22"/>
      <c r="V9" s="21"/>
      <c r="W9" s="22"/>
      <c r="X9" s="21"/>
      <c r="Y9" s="23"/>
    </row>
    <row r="10" spans="1:25" ht="15.75" x14ac:dyDescent="0.25">
      <c r="A10" s="54" t="s">
        <v>13</v>
      </c>
      <c r="B10" s="18">
        <v>3742</v>
      </c>
      <c r="C10" s="19">
        <f t="shared" si="0"/>
        <v>0.50302460008065597</v>
      </c>
      <c r="D10" s="18">
        <v>3742</v>
      </c>
      <c r="E10" s="19">
        <f t="shared" ref="E10:E14" si="5">D10/6552</f>
        <v>0.57112332112332109</v>
      </c>
      <c r="F10" s="18">
        <v>463108</v>
      </c>
      <c r="G10" s="20">
        <f t="shared" si="1"/>
        <v>0.39152607141528606</v>
      </c>
      <c r="H10" s="15">
        <v>5583</v>
      </c>
      <c r="I10" s="16">
        <f t="shared" si="2"/>
        <v>0.48013415892672856</v>
      </c>
      <c r="J10" s="15">
        <v>5583</v>
      </c>
      <c r="K10" s="16">
        <f t="shared" si="3"/>
        <v>0.44646141543382645</v>
      </c>
      <c r="L10" s="21">
        <v>466547</v>
      </c>
      <c r="M10" s="17">
        <f t="shared" si="4"/>
        <v>0.38856282881887966</v>
      </c>
      <c r="N10" s="18"/>
      <c r="O10" s="19"/>
      <c r="P10" s="18"/>
      <c r="Q10" s="19"/>
      <c r="R10" s="18"/>
      <c r="S10" s="20"/>
      <c r="T10" s="21"/>
      <c r="U10" s="22"/>
      <c r="V10" s="21"/>
      <c r="W10" s="22"/>
      <c r="X10" s="21"/>
      <c r="Y10" s="23"/>
    </row>
    <row r="11" spans="1:25" ht="15.75" x14ac:dyDescent="0.25">
      <c r="A11" s="54" t="s">
        <v>12</v>
      </c>
      <c r="B11" s="18">
        <v>132</v>
      </c>
      <c r="C11" s="19">
        <f t="shared" si="0"/>
        <v>1.774432047318188E-2</v>
      </c>
      <c r="D11" s="18">
        <v>132</v>
      </c>
      <c r="E11" s="19">
        <f t="shared" si="5"/>
        <v>2.0146520146520148E-2</v>
      </c>
      <c r="F11" s="18">
        <v>15032</v>
      </c>
      <c r="G11" s="20">
        <f t="shared" si="1"/>
        <v>1.2708525668989912E-2</v>
      </c>
      <c r="H11" s="15">
        <v>214</v>
      </c>
      <c r="I11" s="16">
        <f t="shared" si="2"/>
        <v>1.8403852769177848E-2</v>
      </c>
      <c r="J11" s="15">
        <v>214</v>
      </c>
      <c r="K11" s="16">
        <f t="shared" si="3"/>
        <v>1.711315473810476E-2</v>
      </c>
      <c r="L11" s="21">
        <v>14761</v>
      </c>
      <c r="M11" s="17">
        <f t="shared" si="4"/>
        <v>1.2293672269236503E-2</v>
      </c>
      <c r="N11" s="18"/>
      <c r="O11" s="19"/>
      <c r="P11" s="18"/>
      <c r="Q11" s="19"/>
      <c r="R11" s="18"/>
      <c r="S11" s="20"/>
      <c r="T11" s="21"/>
      <c r="U11" s="22"/>
      <c r="V11" s="21"/>
      <c r="W11" s="22"/>
      <c r="X11" s="21"/>
      <c r="Y11" s="23"/>
    </row>
    <row r="12" spans="1:25" ht="15.75" x14ac:dyDescent="0.25">
      <c r="A12" s="54" t="s">
        <v>11</v>
      </c>
      <c r="B12" s="18">
        <v>552</v>
      </c>
      <c r="C12" s="19">
        <f t="shared" si="0"/>
        <v>7.4203521978760581E-2</v>
      </c>
      <c r="D12" s="18">
        <v>552</v>
      </c>
      <c r="E12" s="19">
        <f t="shared" si="5"/>
        <v>8.4249084249084255E-2</v>
      </c>
      <c r="F12" s="18">
        <v>36840</v>
      </c>
      <c r="G12" s="20">
        <f t="shared" si="1"/>
        <v>3.1145694893932169E-2</v>
      </c>
      <c r="H12" s="15">
        <v>1020</v>
      </c>
      <c r="I12" s="16">
        <f t="shared" si="2"/>
        <v>8.771929824561403E-2</v>
      </c>
      <c r="J12" s="15">
        <v>1020</v>
      </c>
      <c r="K12" s="16">
        <f t="shared" si="3"/>
        <v>8.1567373050779685E-2</v>
      </c>
      <c r="L12" s="21">
        <v>46249</v>
      </c>
      <c r="M12" s="17">
        <f t="shared" si="4"/>
        <v>3.8518396367449297E-2</v>
      </c>
      <c r="N12" s="18"/>
      <c r="O12" s="19"/>
      <c r="P12" s="18"/>
      <c r="Q12" s="19"/>
      <c r="R12" s="18"/>
      <c r="S12" s="20"/>
      <c r="T12" s="21"/>
      <c r="U12" s="22"/>
      <c r="V12" s="21"/>
      <c r="W12" s="22"/>
      <c r="X12" s="21"/>
      <c r="Y12" s="23"/>
    </row>
    <row r="13" spans="1:25" ht="15.75" x14ac:dyDescent="0.25">
      <c r="A13" s="54" t="s">
        <v>10</v>
      </c>
      <c r="B13" s="18">
        <v>454</v>
      </c>
      <c r="C13" s="19">
        <f t="shared" si="0"/>
        <v>6.1029708294125552E-2</v>
      </c>
      <c r="D13" s="18">
        <v>454</v>
      </c>
      <c r="E13" s="19">
        <f t="shared" si="5"/>
        <v>6.9291819291819295E-2</v>
      </c>
      <c r="F13" s="18">
        <v>102130</v>
      </c>
      <c r="G13" s="20">
        <f t="shared" si="1"/>
        <v>8.6343914753455278E-2</v>
      </c>
      <c r="H13" s="15">
        <v>1705</v>
      </c>
      <c r="I13" s="16">
        <f t="shared" si="2"/>
        <v>0.14662882696938426</v>
      </c>
      <c r="J13" s="15">
        <v>1705</v>
      </c>
      <c r="K13" s="16">
        <f t="shared" si="3"/>
        <v>0.13634546181527388</v>
      </c>
      <c r="L13" s="21">
        <v>114408</v>
      </c>
      <c r="M13" s="17">
        <f t="shared" si="4"/>
        <v>9.5284496780625283E-2</v>
      </c>
      <c r="N13" s="18"/>
      <c r="O13" s="19"/>
      <c r="P13" s="18"/>
      <c r="Q13" s="19"/>
      <c r="R13" s="18"/>
      <c r="S13" s="20"/>
      <c r="T13" s="21"/>
      <c r="U13" s="22"/>
      <c r="V13" s="21"/>
      <c r="W13" s="22"/>
      <c r="X13" s="21"/>
      <c r="Y13" s="23"/>
    </row>
    <row r="14" spans="1:25" ht="15.75" x14ac:dyDescent="0.25">
      <c r="A14" s="54" t="s">
        <v>9</v>
      </c>
      <c r="B14" s="18">
        <v>-20</v>
      </c>
      <c r="C14" s="19">
        <f t="shared" si="0"/>
        <v>-2.6885334050275574E-3</v>
      </c>
      <c r="D14" s="18">
        <v>-20</v>
      </c>
      <c r="E14" s="19">
        <f t="shared" si="5"/>
        <v>-3.0525030525030525E-3</v>
      </c>
      <c r="F14" s="18">
        <v>1456</v>
      </c>
      <c r="G14" s="20">
        <f t="shared" si="1"/>
        <v>1.2309482021054625E-3</v>
      </c>
      <c r="H14" s="15">
        <v>-36</v>
      </c>
      <c r="I14" s="16">
        <f t="shared" si="2"/>
        <v>-3.0959752321981426E-3</v>
      </c>
      <c r="J14" s="15">
        <v>-36</v>
      </c>
      <c r="K14" s="16">
        <f t="shared" si="3"/>
        <v>-2.8788484606157537E-3</v>
      </c>
      <c r="L14" s="21">
        <v>1420</v>
      </c>
      <c r="M14" s="17">
        <f t="shared" si="4"/>
        <v>1.1826444429453176E-3</v>
      </c>
      <c r="N14" s="18"/>
      <c r="O14" s="19"/>
      <c r="P14" s="18"/>
      <c r="Q14" s="19"/>
      <c r="R14" s="18"/>
      <c r="S14" s="20"/>
      <c r="T14" s="21"/>
      <c r="U14" s="22"/>
      <c r="V14" s="21"/>
      <c r="W14" s="22"/>
      <c r="X14" s="21"/>
      <c r="Y14" s="23"/>
    </row>
    <row r="15" spans="1:25" ht="15.75" x14ac:dyDescent="0.25">
      <c r="A15" s="54" t="s">
        <v>8</v>
      </c>
      <c r="B15" s="18"/>
      <c r="C15" s="19"/>
      <c r="D15" s="18"/>
      <c r="E15" s="19"/>
      <c r="F15" s="18">
        <v>135433</v>
      </c>
      <c r="G15" s="20">
        <f t="shared" si="1"/>
        <v>0.11449931858224527</v>
      </c>
      <c r="H15" s="15"/>
      <c r="I15" s="16"/>
      <c r="J15" s="15"/>
      <c r="K15" s="16"/>
      <c r="L15" s="21">
        <v>120262</v>
      </c>
      <c r="M15" s="17">
        <f t="shared" si="4"/>
        <v>0.10015999013907732</v>
      </c>
      <c r="N15" s="18"/>
      <c r="O15" s="19"/>
      <c r="P15" s="18"/>
      <c r="Q15" s="19"/>
      <c r="R15" s="18"/>
      <c r="S15" s="20"/>
      <c r="T15" s="21"/>
      <c r="U15" s="22"/>
      <c r="V15" s="21"/>
      <c r="W15" s="22"/>
      <c r="X15" s="21"/>
      <c r="Y15" s="23"/>
    </row>
    <row r="16" spans="1:25" ht="15.75" x14ac:dyDescent="0.25">
      <c r="A16" s="54" t="s">
        <v>7</v>
      </c>
      <c r="B16" s="18"/>
      <c r="C16" s="19"/>
      <c r="D16" s="18"/>
      <c r="E16" s="19"/>
      <c r="F16" s="18"/>
      <c r="G16" s="20"/>
      <c r="H16" s="15"/>
      <c r="I16" s="16"/>
      <c r="J16" s="15"/>
      <c r="K16" s="16"/>
      <c r="L16" s="21"/>
      <c r="M16" s="17"/>
      <c r="N16" s="18"/>
      <c r="O16" s="19"/>
      <c r="P16" s="18"/>
      <c r="Q16" s="19"/>
      <c r="R16" s="18"/>
      <c r="S16" s="20"/>
      <c r="T16" s="21"/>
      <c r="U16" s="22"/>
      <c r="V16" s="21"/>
      <c r="W16" s="22"/>
      <c r="X16" s="21"/>
      <c r="Y16" s="23"/>
    </row>
    <row r="17" spans="1:25" ht="15.75" x14ac:dyDescent="0.25">
      <c r="A17" s="54" t="s">
        <v>6</v>
      </c>
      <c r="B17" s="18"/>
      <c r="C17" s="19"/>
      <c r="D17" s="18"/>
      <c r="E17" s="19"/>
      <c r="F17" s="18"/>
      <c r="G17" s="24"/>
      <c r="H17" s="15"/>
      <c r="I17" s="16"/>
      <c r="J17" s="15"/>
      <c r="K17" s="16"/>
      <c r="L17" s="21"/>
      <c r="M17" s="17"/>
      <c r="N17" s="18"/>
      <c r="O17" s="19"/>
      <c r="P17" s="18"/>
      <c r="Q17" s="19"/>
      <c r="R17" s="18"/>
      <c r="S17" s="24"/>
      <c r="T17" s="21"/>
      <c r="U17" s="22"/>
      <c r="V17" s="21"/>
      <c r="W17" s="22"/>
      <c r="X17" s="21"/>
      <c r="Y17" s="25"/>
    </row>
    <row r="18" spans="1:25" ht="15.75" x14ac:dyDescent="0.25">
      <c r="A18" s="54" t="s">
        <v>5</v>
      </c>
      <c r="B18" s="18">
        <v>1251</v>
      </c>
      <c r="C18" s="19">
        <f t="shared" si="0"/>
        <v>0.16816776448447371</v>
      </c>
      <c r="D18" s="18">
        <v>364</v>
      </c>
      <c r="E18" s="19">
        <f t="shared" ref="E18:E19" si="6">D18/6552</f>
        <v>5.5555555555555552E-2</v>
      </c>
      <c r="F18" s="18">
        <v>68376</v>
      </c>
      <c r="G18" s="20">
        <f t="shared" si="1"/>
        <v>5.7807221337337296E-2</v>
      </c>
      <c r="H18" s="15">
        <v>1218</v>
      </c>
      <c r="I18" s="16">
        <f t="shared" si="2"/>
        <v>0.10474716202270382</v>
      </c>
      <c r="J18" s="15">
        <v>2095</v>
      </c>
      <c r="K18" s="16">
        <f t="shared" si="3"/>
        <v>0.16753298680527789</v>
      </c>
      <c r="L18" s="21">
        <v>68084</v>
      </c>
      <c r="M18" s="17">
        <f t="shared" si="4"/>
        <v>5.6703636798231698E-2</v>
      </c>
      <c r="N18" s="18"/>
      <c r="O18" s="19"/>
      <c r="P18" s="18"/>
      <c r="Q18" s="19"/>
      <c r="R18" s="18"/>
      <c r="S18" s="20"/>
      <c r="T18" s="21"/>
      <c r="U18" s="22"/>
      <c r="V18" s="21"/>
      <c r="W18" s="22"/>
      <c r="X18" s="21"/>
      <c r="Y18" s="23"/>
    </row>
    <row r="19" spans="1:25" ht="15.75" x14ac:dyDescent="0.25">
      <c r="A19" s="55" t="s">
        <v>0</v>
      </c>
      <c r="B19" s="26">
        <f>SUM(B7:B18)</f>
        <v>7439</v>
      </c>
      <c r="C19" s="27">
        <f t="shared" si="0"/>
        <v>1</v>
      </c>
      <c r="D19" s="26">
        <f>SUM(D7:D18)</f>
        <v>6552</v>
      </c>
      <c r="E19" s="27">
        <f t="shared" si="6"/>
        <v>1</v>
      </c>
      <c r="F19" s="26">
        <f>SUM(F7:F18)</f>
        <v>1182828</v>
      </c>
      <c r="G19" s="27">
        <f t="shared" si="1"/>
        <v>1</v>
      </c>
      <c r="H19" s="28">
        <f>SUM(H7:H18)</f>
        <v>11628</v>
      </c>
      <c r="I19" s="29">
        <f t="shared" si="2"/>
        <v>1</v>
      </c>
      <c r="J19" s="28">
        <f>SUM(J7:J18)</f>
        <v>12505</v>
      </c>
      <c r="K19" s="29">
        <f t="shared" si="3"/>
        <v>1</v>
      </c>
      <c r="L19" s="30">
        <f>SUM(L7:L18)</f>
        <v>1200699</v>
      </c>
      <c r="M19" s="31">
        <f t="shared" si="4"/>
        <v>1</v>
      </c>
      <c r="N19" s="26"/>
      <c r="O19" s="27"/>
      <c r="P19" s="26"/>
      <c r="Q19" s="27"/>
      <c r="R19" s="26"/>
      <c r="S19" s="32"/>
      <c r="T19" s="30"/>
      <c r="U19" s="33"/>
      <c r="V19" s="30"/>
      <c r="W19" s="33"/>
      <c r="X19" s="30"/>
      <c r="Y19" s="34"/>
    </row>
    <row r="20" spans="1:25" ht="15.75" x14ac:dyDescent="0.25">
      <c r="A20" s="56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6"/>
      <c r="N20" s="35"/>
      <c r="O20" s="36"/>
      <c r="P20" s="35"/>
      <c r="Q20" s="36"/>
      <c r="R20" s="35"/>
      <c r="S20" s="36"/>
      <c r="T20" s="35"/>
      <c r="U20" s="36"/>
      <c r="V20" s="35"/>
      <c r="W20" s="36"/>
      <c r="X20" s="35"/>
      <c r="Y20" s="36"/>
    </row>
    <row r="21" spans="1:25" ht="15.75" x14ac:dyDescent="0.25">
      <c r="A21" s="57" t="s">
        <v>4</v>
      </c>
      <c r="B21" s="12">
        <v>9271</v>
      </c>
      <c r="C21" s="37">
        <f>B21/7439</f>
        <v>1.2462696599005243</v>
      </c>
      <c r="D21" s="12">
        <v>9271</v>
      </c>
      <c r="E21" s="37">
        <f>D21/6552</f>
        <v>1.4149877899877901</v>
      </c>
      <c r="F21" s="38">
        <v>1066800</v>
      </c>
      <c r="G21" s="37">
        <f>F21/1182828</f>
        <v>0.90190627885034846</v>
      </c>
      <c r="H21" s="15">
        <v>12739</v>
      </c>
      <c r="I21" s="39">
        <f>H21/11628</f>
        <v>1.0955452356381148</v>
      </c>
      <c r="J21" s="15">
        <v>12739</v>
      </c>
      <c r="K21" s="39">
        <f>J21/12505</f>
        <v>1.0187125149940024</v>
      </c>
      <c r="L21" s="40">
        <v>1092902</v>
      </c>
      <c r="M21" s="39">
        <f>L21/1200699</f>
        <v>0.91022146266466453</v>
      </c>
      <c r="N21" s="12"/>
      <c r="O21" s="37"/>
      <c r="P21" s="12"/>
      <c r="Q21" s="37"/>
      <c r="R21" s="38"/>
      <c r="S21" s="37"/>
      <c r="T21" s="15"/>
      <c r="U21" s="39"/>
      <c r="V21" s="15"/>
      <c r="W21" s="39"/>
      <c r="X21" s="40"/>
      <c r="Y21" s="39"/>
    </row>
    <row r="22" spans="1:25" ht="15.75" x14ac:dyDescent="0.25">
      <c r="A22" s="58" t="s">
        <v>3</v>
      </c>
      <c r="B22" s="18">
        <v>-1832</v>
      </c>
      <c r="C22" s="37">
        <f>B22/7439</f>
        <v>-0.24626965990052427</v>
      </c>
      <c r="D22" s="18">
        <v>-2719</v>
      </c>
      <c r="E22" s="37">
        <f>D22/6552</f>
        <v>-0.41498778998779001</v>
      </c>
      <c r="F22" s="41">
        <v>116028</v>
      </c>
      <c r="G22" s="37">
        <f>F22/1182828</f>
        <v>9.8093721149651508E-2</v>
      </c>
      <c r="H22" s="15">
        <v>-1111</v>
      </c>
      <c r="I22" s="39">
        <f>H22/11628</f>
        <v>-9.55452356381149E-2</v>
      </c>
      <c r="J22" s="15">
        <v>-234</v>
      </c>
      <c r="K22" s="39">
        <f>J22/12505</f>
        <v>-1.8712514994002401E-2</v>
      </c>
      <c r="L22" s="42">
        <v>107797</v>
      </c>
      <c r="M22" s="39">
        <f>L22/1200699</f>
        <v>8.9778537335335501E-2</v>
      </c>
      <c r="N22" s="18"/>
      <c r="O22" s="24"/>
      <c r="P22" s="18"/>
      <c r="Q22" s="24"/>
      <c r="R22" s="41"/>
      <c r="S22" s="24"/>
      <c r="T22" s="21"/>
      <c r="U22" s="25"/>
      <c r="V22" s="21"/>
      <c r="W22" s="25"/>
      <c r="X22" s="42"/>
      <c r="Y22" s="25"/>
    </row>
    <row r="23" spans="1:25" ht="15.75" x14ac:dyDescent="0.25">
      <c r="A23" s="59" t="s">
        <v>0</v>
      </c>
      <c r="B23" s="43">
        <f>SUM(B21:B22)</f>
        <v>7439</v>
      </c>
      <c r="C23" s="44">
        <f>B23/7439</f>
        <v>1</v>
      </c>
      <c r="D23" s="43">
        <f>SUM(D21:D22)</f>
        <v>6552</v>
      </c>
      <c r="E23" s="44">
        <f>D23/6552</f>
        <v>1</v>
      </c>
      <c r="F23" s="43">
        <f>SUM(F21:F22)</f>
        <v>1182828</v>
      </c>
      <c r="G23" s="44">
        <f>F23/1182828</f>
        <v>1</v>
      </c>
      <c r="H23" s="28">
        <f>SUM(H21:H22)</f>
        <v>11628</v>
      </c>
      <c r="I23" s="45">
        <f>H23/11628</f>
        <v>1</v>
      </c>
      <c r="J23" s="28">
        <f>SUM(J21:J22)</f>
        <v>12505</v>
      </c>
      <c r="K23" s="45">
        <f>J23/12505</f>
        <v>1</v>
      </c>
      <c r="L23" s="46">
        <f>SUM(L21:L22)</f>
        <v>1200699</v>
      </c>
      <c r="M23" s="45">
        <f>L23/1200699</f>
        <v>1</v>
      </c>
      <c r="N23" s="43"/>
      <c r="O23" s="44"/>
      <c r="P23" s="43"/>
      <c r="Q23" s="44"/>
      <c r="R23" s="47"/>
      <c r="S23" s="44"/>
      <c r="T23" s="46"/>
      <c r="U23" s="48"/>
      <c r="V23" s="46"/>
      <c r="W23" s="48"/>
      <c r="X23" s="49"/>
      <c r="Y23" s="48"/>
    </row>
    <row r="24" spans="1:25" ht="15.75" x14ac:dyDescent="0.25">
      <c r="A24" s="60"/>
      <c r="B24" s="50"/>
      <c r="C24" s="51"/>
      <c r="D24" s="50"/>
      <c r="E24" s="51"/>
      <c r="F24" s="50"/>
      <c r="G24" s="51"/>
      <c r="H24" s="50"/>
      <c r="I24" s="51"/>
      <c r="J24" s="50"/>
      <c r="K24" s="51"/>
      <c r="L24" s="50"/>
      <c r="M24" s="51"/>
      <c r="N24" s="50"/>
      <c r="O24" s="51"/>
      <c r="P24" s="50"/>
      <c r="Q24" s="51"/>
      <c r="R24" s="50"/>
      <c r="S24" s="51"/>
      <c r="T24" s="50"/>
      <c r="U24" s="51"/>
      <c r="V24" s="50"/>
      <c r="W24" s="51"/>
      <c r="X24" s="50"/>
      <c r="Y24" s="51"/>
    </row>
    <row r="25" spans="1:25" ht="15.75" x14ac:dyDescent="0.25">
      <c r="A25" s="57" t="s">
        <v>2</v>
      </c>
      <c r="B25" s="12">
        <v>6003</v>
      </c>
      <c r="C25" s="37">
        <f>B25/7439</f>
        <v>0.8069633015190214</v>
      </c>
      <c r="D25" s="12">
        <v>6003</v>
      </c>
      <c r="E25" s="37">
        <f>D25/6552</f>
        <v>0.91620879120879117</v>
      </c>
      <c r="F25" s="38">
        <v>962338</v>
      </c>
      <c r="G25" s="37">
        <f>F25/1182828</f>
        <v>0.81359081793802646</v>
      </c>
      <c r="H25" s="15">
        <v>10196</v>
      </c>
      <c r="I25" s="39">
        <f>H25/11628</f>
        <v>0.87684898520811838</v>
      </c>
      <c r="J25" s="15">
        <v>10196</v>
      </c>
      <c r="K25" s="39">
        <f>J25/12505</f>
        <v>0.81535385845661734</v>
      </c>
      <c r="L25" s="40">
        <v>995942</v>
      </c>
      <c r="M25" s="39">
        <f>L25/1200699</f>
        <v>0.82946850126467997</v>
      </c>
      <c r="N25" s="12"/>
      <c r="O25" s="37"/>
      <c r="P25" s="12"/>
      <c r="Q25" s="37"/>
      <c r="R25" s="38"/>
      <c r="S25" s="37"/>
      <c r="T25" s="15"/>
      <c r="U25" s="39"/>
      <c r="V25" s="15"/>
      <c r="W25" s="39"/>
      <c r="X25" s="40"/>
      <c r="Y25" s="39"/>
    </row>
    <row r="26" spans="1:25" ht="15.75" x14ac:dyDescent="0.25">
      <c r="A26" s="58" t="s">
        <v>1</v>
      </c>
      <c r="B26" s="18">
        <v>1436</v>
      </c>
      <c r="C26" s="24">
        <f>B26/7439</f>
        <v>0.19303669848097862</v>
      </c>
      <c r="D26" s="18">
        <v>549</v>
      </c>
      <c r="E26" s="24">
        <f>D26/6552</f>
        <v>8.3791208791208785E-2</v>
      </c>
      <c r="F26" s="41">
        <v>220490</v>
      </c>
      <c r="G26" s="24">
        <f>F26/1182828</f>
        <v>0.18640918206197352</v>
      </c>
      <c r="H26" s="15">
        <v>1432</v>
      </c>
      <c r="I26" s="39">
        <f>H26/11628</f>
        <v>0.12315101479188166</v>
      </c>
      <c r="J26" s="15">
        <v>2309</v>
      </c>
      <c r="K26" s="39">
        <f>J26/12505</f>
        <v>0.18464614154338266</v>
      </c>
      <c r="L26" s="42">
        <v>204757</v>
      </c>
      <c r="M26" s="39">
        <f>L26/1200699</f>
        <v>0.17053149873532</v>
      </c>
      <c r="N26" s="18"/>
      <c r="O26" s="24"/>
      <c r="P26" s="18"/>
      <c r="Q26" s="24"/>
      <c r="R26" s="41"/>
      <c r="S26" s="24"/>
      <c r="T26" s="21"/>
      <c r="U26" s="25"/>
      <c r="V26" s="21"/>
      <c r="W26" s="25"/>
      <c r="X26" s="42"/>
      <c r="Y26" s="25"/>
    </row>
    <row r="27" spans="1:25" ht="15.75" x14ac:dyDescent="0.25">
      <c r="A27" s="59" t="s">
        <v>0</v>
      </c>
      <c r="B27" s="43">
        <f>SUM(B25:B26)</f>
        <v>7439</v>
      </c>
      <c r="C27" s="44">
        <f>B27/7439</f>
        <v>1</v>
      </c>
      <c r="D27" s="43">
        <f>SUM(D25:D26)</f>
        <v>6552</v>
      </c>
      <c r="E27" s="44">
        <f>D27/6552</f>
        <v>1</v>
      </c>
      <c r="F27" s="47">
        <v>1182828</v>
      </c>
      <c r="G27" s="44">
        <f>F27/1182828</f>
        <v>1</v>
      </c>
      <c r="H27" s="28">
        <f>SUM(H25:H26)</f>
        <v>11628</v>
      </c>
      <c r="I27" s="45">
        <f>H27/11628</f>
        <v>1</v>
      </c>
      <c r="J27" s="28">
        <f>SUM(J25:J26)</f>
        <v>12505</v>
      </c>
      <c r="K27" s="45">
        <f>J27/12505</f>
        <v>1</v>
      </c>
      <c r="L27" s="49">
        <f>SUM(L25:L26)</f>
        <v>1200699</v>
      </c>
      <c r="M27" s="45">
        <f>L27/1200699</f>
        <v>1</v>
      </c>
      <c r="N27" s="43"/>
      <c r="O27" s="44"/>
      <c r="P27" s="43"/>
      <c r="Q27" s="44"/>
      <c r="R27" s="47"/>
      <c r="S27" s="44"/>
      <c r="T27" s="46"/>
      <c r="U27" s="48"/>
      <c r="V27" s="46"/>
      <c r="W27" s="48"/>
      <c r="X27" s="49"/>
      <c r="Y27" s="48"/>
    </row>
    <row r="28" spans="1:25" ht="15.75" x14ac:dyDescent="0.2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</row>
    <row r="29" spans="1:25" ht="144.75" customHeight="1" x14ac:dyDescent="0.3">
      <c r="A29" s="11" t="s">
        <v>45</v>
      </c>
      <c r="B29" s="64" t="s">
        <v>22</v>
      </c>
      <c r="C29" s="65" t="s">
        <v>23</v>
      </c>
      <c r="D29" s="65" t="s">
        <v>24</v>
      </c>
      <c r="E29" s="65" t="s">
        <v>46</v>
      </c>
      <c r="F29" s="65" t="s">
        <v>25</v>
      </c>
      <c r="G29" s="66" t="s">
        <v>26</v>
      </c>
      <c r="H29" s="64" t="s">
        <v>27</v>
      </c>
      <c r="I29" s="65" t="s">
        <v>28</v>
      </c>
      <c r="J29" s="65" t="s">
        <v>29</v>
      </c>
      <c r="K29" s="65" t="s">
        <v>30</v>
      </c>
      <c r="L29" s="65" t="s">
        <v>31</v>
      </c>
      <c r="M29" s="66" t="s">
        <v>32</v>
      </c>
      <c r="N29" s="64" t="s">
        <v>33</v>
      </c>
      <c r="O29" s="65" t="s">
        <v>34</v>
      </c>
      <c r="P29" s="65" t="s">
        <v>35</v>
      </c>
      <c r="Q29" s="65" t="s">
        <v>36</v>
      </c>
      <c r="R29" s="65" t="s">
        <v>37</v>
      </c>
      <c r="S29" s="66" t="s">
        <v>38</v>
      </c>
      <c r="T29" s="64" t="s">
        <v>39</v>
      </c>
      <c r="U29" s="65" t="s">
        <v>40</v>
      </c>
      <c r="V29" s="65" t="s">
        <v>41</v>
      </c>
      <c r="W29" s="65" t="s">
        <v>42</v>
      </c>
      <c r="X29" s="65" t="s">
        <v>43</v>
      </c>
      <c r="Y29" s="66" t="s">
        <v>44</v>
      </c>
    </row>
    <row r="30" spans="1:25" ht="15.75" x14ac:dyDescent="0.25">
      <c r="A30" s="53" t="s">
        <v>16</v>
      </c>
      <c r="B30" s="12">
        <v>166</v>
      </c>
      <c r="C30" s="13">
        <v>2.2314827261728728E-2</v>
      </c>
      <c r="D30" s="12">
        <v>166</v>
      </c>
      <c r="E30" s="13">
        <v>2.5335775335775336E-2</v>
      </c>
      <c r="F30" s="12">
        <v>176103</v>
      </c>
      <c r="G30" s="14">
        <v>0.1488830159583642</v>
      </c>
      <c r="H30" s="15">
        <f>B7+H7</f>
        <v>232</v>
      </c>
      <c r="I30" s="16">
        <f>H30/19067</f>
        <v>1.2167619447212461E-2</v>
      </c>
      <c r="J30" s="15">
        <f>D7+J7</f>
        <v>232</v>
      </c>
      <c r="K30" s="16">
        <f>J30/19057</f>
        <v>1.2174004302880832E-2</v>
      </c>
      <c r="L30" s="15">
        <v>156789</v>
      </c>
      <c r="M30" s="17">
        <f>L30/1200699</f>
        <v>0.13058143631334748</v>
      </c>
      <c r="N30" s="12"/>
      <c r="O30" s="13"/>
      <c r="P30" s="12"/>
      <c r="Q30" s="13"/>
      <c r="R30" s="12"/>
      <c r="S30" s="14"/>
      <c r="T30" s="15"/>
      <c r="U30" s="16"/>
      <c r="V30" s="15"/>
      <c r="W30" s="16"/>
      <c r="X30" s="15"/>
      <c r="Y30" s="17"/>
    </row>
    <row r="31" spans="1:25" ht="15.75" x14ac:dyDescent="0.25">
      <c r="A31" s="54" t="s">
        <v>15</v>
      </c>
      <c r="B31" s="18">
        <v>1162</v>
      </c>
      <c r="C31" s="19">
        <v>0.15620379083210109</v>
      </c>
      <c r="D31" s="18">
        <v>1162</v>
      </c>
      <c r="E31" s="19">
        <v>0.17735042735042736</v>
      </c>
      <c r="F31" s="18">
        <v>184350</v>
      </c>
      <c r="G31" s="20">
        <v>0.15585528918828434</v>
      </c>
      <c r="H31" s="15">
        <f>B8+H8</f>
        <v>3020</v>
      </c>
      <c r="I31" s="16">
        <f t="shared" ref="I31:I42" si="7">H31/19067</f>
        <v>0.15838883935595532</v>
      </c>
      <c r="J31" s="15">
        <f>D8+J8</f>
        <v>3020</v>
      </c>
      <c r="K31" s="16">
        <f t="shared" ref="K31:K42" si="8">J31/19057</f>
        <v>0.15847195256336255</v>
      </c>
      <c r="L31" s="21">
        <v>212179</v>
      </c>
      <c r="M31" s="17">
        <f t="shared" ref="M31:M42" si="9">L31/1200699</f>
        <v>0.17671289807020743</v>
      </c>
      <c r="N31" s="18"/>
      <c r="O31" s="19"/>
      <c r="P31" s="18"/>
      <c r="Q31" s="19"/>
      <c r="R31" s="18"/>
      <c r="S31" s="20"/>
      <c r="T31" s="21"/>
      <c r="U31" s="22"/>
      <c r="V31" s="21"/>
      <c r="W31" s="22"/>
      <c r="X31" s="21"/>
      <c r="Y31" s="23"/>
    </row>
    <row r="32" spans="1:25" ht="15.75" x14ac:dyDescent="0.25">
      <c r="A32" s="54" t="s">
        <v>14</v>
      </c>
      <c r="B32" s="18"/>
      <c r="C32" s="19"/>
      <c r="D32" s="18"/>
      <c r="E32" s="19"/>
      <c r="F32" s="18"/>
      <c r="G32" s="20"/>
      <c r="H32" s="15"/>
      <c r="I32" s="16">
        <f t="shared" si="7"/>
        <v>0</v>
      </c>
      <c r="J32" s="15">
        <f>D9+J9</f>
        <v>0</v>
      </c>
      <c r="K32" s="16">
        <f t="shared" si="8"/>
        <v>0</v>
      </c>
      <c r="L32" s="21"/>
      <c r="M32" s="17"/>
      <c r="N32" s="18"/>
      <c r="O32" s="19"/>
      <c r="P32" s="18"/>
      <c r="Q32" s="19"/>
      <c r="R32" s="18"/>
      <c r="S32" s="20"/>
      <c r="T32" s="21"/>
      <c r="U32" s="22"/>
      <c r="V32" s="21"/>
      <c r="W32" s="22"/>
      <c r="X32" s="21"/>
      <c r="Y32" s="23"/>
    </row>
    <row r="33" spans="1:25" ht="15.75" x14ac:dyDescent="0.25">
      <c r="A33" s="54" t="s">
        <v>13</v>
      </c>
      <c r="B33" s="18">
        <v>3742</v>
      </c>
      <c r="C33" s="19">
        <v>0.50302460008065597</v>
      </c>
      <c r="D33" s="18">
        <v>3742</v>
      </c>
      <c r="E33" s="19">
        <v>0.57112332112332109</v>
      </c>
      <c r="F33" s="18">
        <v>463108</v>
      </c>
      <c r="G33" s="20">
        <v>0.39152607141528606</v>
      </c>
      <c r="H33" s="15">
        <f>B10+H10</f>
        <v>9325</v>
      </c>
      <c r="I33" s="16">
        <f t="shared" si="7"/>
        <v>0.48906487648817326</v>
      </c>
      <c r="J33" s="15">
        <f>D10+J10</f>
        <v>9325</v>
      </c>
      <c r="K33" s="16">
        <f t="shared" si="8"/>
        <v>0.48932150915674033</v>
      </c>
      <c r="L33" s="21">
        <v>466547</v>
      </c>
      <c r="M33" s="17">
        <f t="shared" si="9"/>
        <v>0.38856282881887966</v>
      </c>
      <c r="N33" s="18"/>
      <c r="O33" s="19"/>
      <c r="P33" s="18"/>
      <c r="Q33" s="19"/>
      <c r="R33" s="18"/>
      <c r="S33" s="20"/>
      <c r="T33" s="21"/>
      <c r="U33" s="22"/>
      <c r="V33" s="21"/>
      <c r="W33" s="22"/>
      <c r="X33" s="21"/>
      <c r="Y33" s="23"/>
    </row>
    <row r="34" spans="1:25" ht="15.75" x14ac:dyDescent="0.25">
      <c r="A34" s="54" t="s">
        <v>12</v>
      </c>
      <c r="B34" s="18">
        <v>132</v>
      </c>
      <c r="C34" s="19">
        <v>1.774432047318188E-2</v>
      </c>
      <c r="D34" s="18">
        <v>132</v>
      </c>
      <c r="E34" s="19">
        <v>2.0146520146520148E-2</v>
      </c>
      <c r="F34" s="18">
        <v>15032</v>
      </c>
      <c r="G34" s="20">
        <v>1.2708525668989912E-2</v>
      </c>
      <c r="H34" s="15">
        <f>B11+H11</f>
        <v>346</v>
      </c>
      <c r="I34" s="16">
        <f t="shared" si="7"/>
        <v>1.8146535899722031E-2</v>
      </c>
      <c r="J34" s="15">
        <f>D11+J11</f>
        <v>346</v>
      </c>
      <c r="K34" s="16">
        <f t="shared" si="8"/>
        <v>1.8156058141365377E-2</v>
      </c>
      <c r="L34" s="21">
        <v>14761</v>
      </c>
      <c r="M34" s="17">
        <f t="shared" si="9"/>
        <v>1.2293672269236503E-2</v>
      </c>
      <c r="N34" s="18"/>
      <c r="O34" s="19"/>
      <c r="P34" s="18"/>
      <c r="Q34" s="19"/>
      <c r="R34" s="18"/>
      <c r="S34" s="20"/>
      <c r="T34" s="21"/>
      <c r="U34" s="22"/>
      <c r="V34" s="21"/>
      <c r="W34" s="22"/>
      <c r="X34" s="21"/>
      <c r="Y34" s="23"/>
    </row>
    <row r="35" spans="1:25" ht="15.75" x14ac:dyDescent="0.25">
      <c r="A35" s="54" t="s">
        <v>11</v>
      </c>
      <c r="B35" s="18">
        <v>552</v>
      </c>
      <c r="C35" s="19">
        <v>7.4203521978760581E-2</v>
      </c>
      <c r="D35" s="18">
        <v>552</v>
      </c>
      <c r="E35" s="19">
        <v>8.4249084249084255E-2</v>
      </c>
      <c r="F35" s="18">
        <v>36840</v>
      </c>
      <c r="G35" s="20">
        <v>3.1145694893932169E-2</v>
      </c>
      <c r="H35" s="15">
        <f>B12+H12</f>
        <v>1572</v>
      </c>
      <c r="I35" s="16">
        <f t="shared" si="7"/>
        <v>8.2446111081974097E-2</v>
      </c>
      <c r="J35" s="15">
        <f>D12+J12</f>
        <v>1572</v>
      </c>
      <c r="K35" s="16">
        <f t="shared" si="8"/>
        <v>8.2489373983313213E-2</v>
      </c>
      <c r="L35" s="21">
        <v>46249</v>
      </c>
      <c r="M35" s="17">
        <f t="shared" si="9"/>
        <v>3.8518396367449297E-2</v>
      </c>
      <c r="N35" s="18"/>
      <c r="O35" s="19"/>
      <c r="P35" s="18"/>
      <c r="Q35" s="19"/>
      <c r="R35" s="18"/>
      <c r="S35" s="20"/>
      <c r="T35" s="21"/>
      <c r="U35" s="22"/>
      <c r="V35" s="21"/>
      <c r="W35" s="22"/>
      <c r="X35" s="21"/>
      <c r="Y35" s="23"/>
    </row>
    <row r="36" spans="1:25" ht="15.75" x14ac:dyDescent="0.25">
      <c r="A36" s="54" t="s">
        <v>10</v>
      </c>
      <c r="B36" s="18">
        <v>454</v>
      </c>
      <c r="C36" s="19">
        <v>6.1029708294125552E-2</v>
      </c>
      <c r="D36" s="18">
        <v>454</v>
      </c>
      <c r="E36" s="19">
        <v>6.9291819291819295E-2</v>
      </c>
      <c r="F36" s="18">
        <v>102130</v>
      </c>
      <c r="G36" s="20">
        <v>8.6343914753455278E-2</v>
      </c>
      <c r="H36" s="15">
        <f>B13+H13</f>
        <v>2159</v>
      </c>
      <c r="I36" s="16">
        <f t="shared" si="7"/>
        <v>0.11323228614884355</v>
      </c>
      <c r="J36" s="15">
        <f>D13+J13</f>
        <v>2159</v>
      </c>
      <c r="K36" s="16">
        <f t="shared" si="8"/>
        <v>0.11329170383586083</v>
      </c>
      <c r="L36" s="21">
        <v>114408</v>
      </c>
      <c r="M36" s="17">
        <f>L36/1200699</f>
        <v>9.5284496780625283E-2</v>
      </c>
      <c r="N36" s="18"/>
      <c r="O36" s="19"/>
      <c r="P36" s="18"/>
      <c r="Q36" s="19"/>
      <c r="R36" s="18"/>
      <c r="S36" s="20"/>
      <c r="T36" s="21"/>
      <c r="U36" s="22"/>
      <c r="V36" s="21"/>
      <c r="W36" s="22"/>
      <c r="X36" s="21"/>
      <c r="Y36" s="23"/>
    </row>
    <row r="37" spans="1:25" ht="15.75" x14ac:dyDescent="0.25">
      <c r="A37" s="54" t="s">
        <v>9</v>
      </c>
      <c r="B37" s="18">
        <v>-20</v>
      </c>
      <c r="C37" s="19">
        <v>-2.6885334050275574E-3</v>
      </c>
      <c r="D37" s="18">
        <v>-20</v>
      </c>
      <c r="E37" s="19">
        <v>-3.0525030525030525E-3</v>
      </c>
      <c r="F37" s="18">
        <v>1456</v>
      </c>
      <c r="G37" s="20">
        <v>1.2309482021054625E-3</v>
      </c>
      <c r="H37" s="15">
        <f>B14+H14</f>
        <v>-56</v>
      </c>
      <c r="I37" s="16">
        <f t="shared" si="7"/>
        <v>-2.9370115907064562E-3</v>
      </c>
      <c r="J37" s="15">
        <f>D14+J14</f>
        <v>-56</v>
      </c>
      <c r="K37" s="16">
        <f t="shared" si="8"/>
        <v>-2.9385527627643388E-3</v>
      </c>
      <c r="L37" s="21">
        <v>1420</v>
      </c>
      <c r="M37" s="17">
        <f t="shared" si="9"/>
        <v>1.1826444429453176E-3</v>
      </c>
      <c r="N37" s="18"/>
      <c r="O37" s="19"/>
      <c r="P37" s="18"/>
      <c r="Q37" s="19"/>
      <c r="R37" s="18"/>
      <c r="S37" s="20"/>
      <c r="T37" s="21"/>
      <c r="U37" s="22"/>
      <c r="V37" s="21"/>
      <c r="W37" s="22"/>
      <c r="X37" s="21"/>
      <c r="Y37" s="23"/>
    </row>
    <row r="38" spans="1:25" ht="15.75" x14ac:dyDescent="0.25">
      <c r="A38" s="54" t="s">
        <v>8</v>
      </c>
      <c r="B38" s="18"/>
      <c r="C38" s="19"/>
      <c r="D38" s="18"/>
      <c r="E38" s="19"/>
      <c r="F38" s="18">
        <v>135433</v>
      </c>
      <c r="G38" s="20">
        <v>0.11449931858224527</v>
      </c>
      <c r="H38" s="15"/>
      <c r="I38" s="16">
        <f t="shared" si="7"/>
        <v>0</v>
      </c>
      <c r="J38" s="15">
        <f>D15+J15</f>
        <v>0</v>
      </c>
      <c r="K38" s="16">
        <f t="shared" si="8"/>
        <v>0</v>
      </c>
      <c r="L38" s="21">
        <v>120262</v>
      </c>
      <c r="M38" s="17">
        <f t="shared" si="9"/>
        <v>0.10015999013907732</v>
      </c>
      <c r="N38" s="18"/>
      <c r="O38" s="19"/>
      <c r="P38" s="18"/>
      <c r="Q38" s="19"/>
      <c r="R38" s="18"/>
      <c r="S38" s="20"/>
      <c r="T38" s="21"/>
      <c r="U38" s="22"/>
      <c r="V38" s="21"/>
      <c r="W38" s="22"/>
      <c r="X38" s="21"/>
      <c r="Y38" s="23"/>
    </row>
    <row r="39" spans="1:25" ht="15.75" x14ac:dyDescent="0.25">
      <c r="A39" s="54" t="s">
        <v>7</v>
      </c>
      <c r="B39" s="18"/>
      <c r="C39" s="19"/>
      <c r="D39" s="18"/>
      <c r="E39" s="19"/>
      <c r="F39" s="18"/>
      <c r="G39" s="20"/>
      <c r="H39" s="15"/>
      <c r="I39" s="16">
        <f t="shared" si="7"/>
        <v>0</v>
      </c>
      <c r="J39" s="15">
        <f>D16+J16</f>
        <v>0</v>
      </c>
      <c r="K39" s="16">
        <f t="shared" si="8"/>
        <v>0</v>
      </c>
      <c r="L39" s="21"/>
      <c r="M39" s="17"/>
      <c r="N39" s="18"/>
      <c r="O39" s="19"/>
      <c r="P39" s="18"/>
      <c r="Q39" s="19"/>
      <c r="R39" s="18"/>
      <c r="S39" s="20"/>
      <c r="T39" s="21"/>
      <c r="U39" s="22"/>
      <c r="V39" s="21"/>
      <c r="W39" s="22"/>
      <c r="X39" s="21"/>
      <c r="Y39" s="23"/>
    </row>
    <row r="40" spans="1:25" ht="15.75" x14ac:dyDescent="0.25">
      <c r="A40" s="54" t="s">
        <v>6</v>
      </c>
      <c r="B40" s="18"/>
      <c r="C40" s="19"/>
      <c r="D40" s="18"/>
      <c r="E40" s="19"/>
      <c r="F40" s="18"/>
      <c r="G40" s="24"/>
      <c r="H40" s="15"/>
      <c r="I40" s="16">
        <f t="shared" si="7"/>
        <v>0</v>
      </c>
      <c r="J40" s="15">
        <f>D17+J17</f>
        <v>0</v>
      </c>
      <c r="K40" s="16">
        <f t="shared" si="8"/>
        <v>0</v>
      </c>
      <c r="L40" s="21"/>
      <c r="M40" s="17"/>
      <c r="N40" s="18"/>
      <c r="O40" s="19"/>
      <c r="P40" s="18"/>
      <c r="Q40" s="19"/>
      <c r="R40" s="18"/>
      <c r="S40" s="24"/>
      <c r="T40" s="21"/>
      <c r="U40" s="22"/>
      <c r="V40" s="21"/>
      <c r="W40" s="22"/>
      <c r="X40" s="21"/>
      <c r="Y40" s="25"/>
    </row>
    <row r="41" spans="1:25" ht="15.75" x14ac:dyDescent="0.25">
      <c r="A41" s="54" t="s">
        <v>5</v>
      </c>
      <c r="B41" s="18">
        <v>1251</v>
      </c>
      <c r="C41" s="19">
        <v>0.16816776448447371</v>
      </c>
      <c r="D41" s="18">
        <v>364</v>
      </c>
      <c r="E41" s="19">
        <v>5.5555555555555552E-2</v>
      </c>
      <c r="F41" s="18">
        <v>68376</v>
      </c>
      <c r="G41" s="20">
        <v>5.7807221337337296E-2</v>
      </c>
      <c r="H41" s="15">
        <f>B18+H18</f>
        <v>2469</v>
      </c>
      <c r="I41" s="16">
        <f t="shared" si="7"/>
        <v>0.12949074316882572</v>
      </c>
      <c r="J41" s="15">
        <f>D18+J18</f>
        <v>2459</v>
      </c>
      <c r="K41" s="16">
        <f t="shared" si="8"/>
        <v>0.12903395077924124</v>
      </c>
      <c r="L41" s="21">
        <v>68084</v>
      </c>
      <c r="M41" s="17">
        <f t="shared" si="9"/>
        <v>5.6703636798231698E-2</v>
      </c>
      <c r="N41" s="18"/>
      <c r="O41" s="19"/>
      <c r="P41" s="18"/>
      <c r="Q41" s="19"/>
      <c r="R41" s="18"/>
      <c r="S41" s="20"/>
      <c r="T41" s="21"/>
      <c r="U41" s="22"/>
      <c r="V41" s="21"/>
      <c r="W41" s="22"/>
      <c r="X41" s="21"/>
      <c r="Y41" s="23"/>
    </row>
    <row r="42" spans="1:25" ht="15.75" x14ac:dyDescent="0.25">
      <c r="A42" s="55" t="s">
        <v>0</v>
      </c>
      <c r="B42" s="26">
        <f t="shared" ref="B42:G42" si="10">SUM(B30:B41)</f>
        <v>7439</v>
      </c>
      <c r="C42" s="27">
        <f t="shared" si="10"/>
        <v>1</v>
      </c>
      <c r="D42" s="26">
        <f t="shared" si="10"/>
        <v>6552</v>
      </c>
      <c r="E42" s="27">
        <f t="shared" si="10"/>
        <v>1</v>
      </c>
      <c r="F42" s="26">
        <f t="shared" si="10"/>
        <v>1182828</v>
      </c>
      <c r="G42" s="27">
        <f t="shared" si="10"/>
        <v>1</v>
      </c>
      <c r="H42" s="28">
        <f>B19+H19</f>
        <v>19067</v>
      </c>
      <c r="I42" s="29">
        <f t="shared" si="7"/>
        <v>1</v>
      </c>
      <c r="J42" s="28">
        <f>D19+J19</f>
        <v>19057</v>
      </c>
      <c r="K42" s="29">
        <f t="shared" si="8"/>
        <v>1</v>
      </c>
      <c r="L42" s="30">
        <f>SUM(L30:L41)</f>
        <v>1200699</v>
      </c>
      <c r="M42" s="31">
        <f t="shared" si="9"/>
        <v>1</v>
      </c>
      <c r="N42" s="26"/>
      <c r="O42" s="27"/>
      <c r="P42" s="26"/>
      <c r="Q42" s="27"/>
      <c r="R42" s="26"/>
      <c r="S42" s="32"/>
      <c r="T42" s="30"/>
      <c r="U42" s="33"/>
      <c r="V42" s="30"/>
      <c r="W42" s="33"/>
      <c r="X42" s="30"/>
      <c r="Y42" s="34"/>
    </row>
    <row r="43" spans="1:25" ht="15.75" x14ac:dyDescent="0.25">
      <c r="A43" s="56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6"/>
      <c r="N43" s="35"/>
      <c r="O43" s="36"/>
      <c r="P43" s="35"/>
      <c r="Q43" s="36"/>
      <c r="R43" s="35"/>
      <c r="S43" s="36"/>
      <c r="T43" s="35"/>
      <c r="U43" s="36"/>
      <c r="V43" s="35"/>
      <c r="W43" s="36"/>
      <c r="X43" s="35"/>
      <c r="Y43" s="36"/>
    </row>
    <row r="44" spans="1:25" ht="15.75" x14ac:dyDescent="0.25">
      <c r="A44" s="61" t="s">
        <v>4</v>
      </c>
      <c r="B44" s="12">
        <v>9271</v>
      </c>
      <c r="C44" s="37">
        <f>B44/7439</f>
        <v>1.2462696599005243</v>
      </c>
      <c r="D44" s="12">
        <v>9271</v>
      </c>
      <c r="E44" s="37">
        <f>D44/6552</f>
        <v>1.4149877899877901</v>
      </c>
      <c r="F44" s="38">
        <v>1066800</v>
      </c>
      <c r="G44" s="37">
        <f>F44/1182828</f>
        <v>0.90190627885034846</v>
      </c>
      <c r="H44" s="15">
        <f>B21+H21</f>
        <v>22010</v>
      </c>
      <c r="I44" s="39">
        <f>H44/19067</f>
        <v>1.1543504484187339</v>
      </c>
      <c r="J44" s="15">
        <f>D21+J21</f>
        <v>22010</v>
      </c>
      <c r="K44" s="39">
        <f>J44/19057</f>
        <v>1.154956184079341</v>
      </c>
      <c r="L44" s="40">
        <v>1092902</v>
      </c>
      <c r="M44" s="39">
        <f>L44/1200699</f>
        <v>0.91022146266466453</v>
      </c>
      <c r="N44" s="12"/>
      <c r="O44" s="37"/>
      <c r="P44" s="12"/>
      <c r="Q44" s="37"/>
      <c r="R44" s="38"/>
      <c r="S44" s="37"/>
      <c r="T44" s="15"/>
      <c r="U44" s="39"/>
      <c r="V44" s="15"/>
      <c r="W44" s="39"/>
      <c r="X44" s="40"/>
      <c r="Y44" s="39"/>
    </row>
    <row r="45" spans="1:25" ht="15.75" x14ac:dyDescent="0.25">
      <c r="A45" s="62" t="s">
        <v>3</v>
      </c>
      <c r="B45" s="18">
        <v>-1832</v>
      </c>
      <c r="C45" s="37">
        <f>B45/7439</f>
        <v>-0.24626965990052427</v>
      </c>
      <c r="D45" s="18">
        <v>-2719</v>
      </c>
      <c r="E45" s="37">
        <f>D45/6552</f>
        <v>-0.41498778998779001</v>
      </c>
      <c r="F45" s="41">
        <v>116028</v>
      </c>
      <c r="G45" s="37">
        <f>F45/1182828</f>
        <v>9.8093721149651508E-2</v>
      </c>
      <c r="H45" s="15">
        <f>B22+H22</f>
        <v>-2943</v>
      </c>
      <c r="I45" s="39">
        <f>H45/19067</f>
        <v>-0.15435044841873394</v>
      </c>
      <c r="J45" s="15">
        <f>D22+J22</f>
        <v>-2953</v>
      </c>
      <c r="K45" s="39">
        <f>J45/19057</f>
        <v>-0.15495618407934092</v>
      </c>
      <c r="L45" s="42">
        <v>107797</v>
      </c>
      <c r="M45" s="39">
        <f>L45/1200699</f>
        <v>8.9778537335335501E-2</v>
      </c>
      <c r="N45" s="18"/>
      <c r="O45" s="24"/>
      <c r="P45" s="18"/>
      <c r="Q45" s="24"/>
      <c r="R45" s="41"/>
      <c r="S45" s="24"/>
      <c r="T45" s="21"/>
      <c r="U45" s="25"/>
      <c r="V45" s="21"/>
      <c r="W45" s="25"/>
      <c r="X45" s="42"/>
      <c r="Y45" s="25"/>
    </row>
    <row r="46" spans="1:25" ht="15.75" x14ac:dyDescent="0.25">
      <c r="A46" s="63" t="s">
        <v>0</v>
      </c>
      <c r="B46" s="43">
        <f t="shared" ref="B46:G46" si="11">SUM(B44:B45)</f>
        <v>7439</v>
      </c>
      <c r="C46" s="44">
        <f t="shared" si="11"/>
        <v>1</v>
      </c>
      <c r="D46" s="43">
        <f t="shared" si="11"/>
        <v>6552</v>
      </c>
      <c r="E46" s="44">
        <f t="shared" si="11"/>
        <v>1</v>
      </c>
      <c r="F46" s="43">
        <f t="shared" si="11"/>
        <v>1182828</v>
      </c>
      <c r="G46" s="44">
        <f t="shared" si="11"/>
        <v>1</v>
      </c>
      <c r="H46" s="28">
        <f>B23+H23</f>
        <v>19067</v>
      </c>
      <c r="I46" s="45">
        <f>H46/19067</f>
        <v>1</v>
      </c>
      <c r="J46" s="28">
        <f>D23+J23</f>
        <v>19057</v>
      </c>
      <c r="K46" s="45">
        <f>J46/19057</f>
        <v>1</v>
      </c>
      <c r="L46" s="46">
        <f>SUM(L44:L45)</f>
        <v>1200699</v>
      </c>
      <c r="M46" s="45">
        <f>L46/1200699</f>
        <v>1</v>
      </c>
      <c r="N46" s="43"/>
      <c r="O46" s="44"/>
      <c r="P46" s="43"/>
      <c r="Q46" s="44"/>
      <c r="R46" s="47"/>
      <c r="S46" s="44"/>
      <c r="T46" s="46"/>
      <c r="U46" s="48"/>
      <c r="V46" s="46"/>
      <c r="W46" s="48"/>
      <c r="X46" s="49"/>
      <c r="Y46" s="48"/>
    </row>
    <row r="47" spans="1:25" ht="15.75" x14ac:dyDescent="0.25">
      <c r="A47" s="60"/>
      <c r="B47" s="50"/>
      <c r="C47" s="51"/>
      <c r="D47" s="50"/>
      <c r="E47" s="51"/>
      <c r="F47" s="50"/>
      <c r="G47" s="51"/>
      <c r="H47" s="50"/>
      <c r="I47" s="51"/>
      <c r="J47" s="50"/>
      <c r="K47" s="51"/>
      <c r="L47" s="50"/>
      <c r="M47" s="51"/>
      <c r="N47" s="50"/>
      <c r="O47" s="51"/>
      <c r="P47" s="50"/>
      <c r="Q47" s="51"/>
      <c r="R47" s="50"/>
      <c r="S47" s="51"/>
      <c r="T47" s="50"/>
      <c r="U47" s="51"/>
      <c r="V47" s="50"/>
      <c r="W47" s="51"/>
      <c r="X47" s="50"/>
      <c r="Y47" s="51"/>
    </row>
    <row r="48" spans="1:25" ht="15.75" x14ac:dyDescent="0.25">
      <c r="A48" s="57" t="s">
        <v>2</v>
      </c>
      <c r="B48" s="12">
        <v>6003</v>
      </c>
      <c r="C48" s="37">
        <v>0.8069633015190214</v>
      </c>
      <c r="D48" s="12">
        <v>6003</v>
      </c>
      <c r="E48" s="37">
        <v>0.91620879120879117</v>
      </c>
      <c r="F48" s="38">
        <v>962338</v>
      </c>
      <c r="G48" s="37">
        <v>0.81359081793802646</v>
      </c>
      <c r="H48" s="15">
        <f>B25+H25</f>
        <v>16199</v>
      </c>
      <c r="I48" s="39">
        <f>H48/19067</f>
        <v>0.84958304924739081</v>
      </c>
      <c r="J48" s="15">
        <f>D25+J25</f>
        <v>16199</v>
      </c>
      <c r="K48" s="39">
        <f>J48/19057</f>
        <v>0.85002886078606288</v>
      </c>
      <c r="L48" s="40">
        <v>995942</v>
      </c>
      <c r="M48" s="39">
        <f>L48/1200699</f>
        <v>0.82946850126467997</v>
      </c>
      <c r="N48" s="12"/>
      <c r="O48" s="37"/>
      <c r="P48" s="12"/>
      <c r="Q48" s="37"/>
      <c r="R48" s="38"/>
      <c r="S48" s="37"/>
      <c r="T48" s="15"/>
      <c r="U48" s="39"/>
      <c r="V48" s="15"/>
      <c r="W48" s="39"/>
      <c r="X48" s="40"/>
      <c r="Y48" s="39"/>
    </row>
    <row r="49" spans="1:25" ht="15.75" x14ac:dyDescent="0.25">
      <c r="A49" s="58" t="s">
        <v>1</v>
      </c>
      <c r="B49" s="18">
        <v>1436</v>
      </c>
      <c r="C49" s="24">
        <v>0.19303669848097862</v>
      </c>
      <c r="D49" s="18">
        <v>549</v>
      </c>
      <c r="E49" s="24">
        <v>8.3791208791208785E-2</v>
      </c>
      <c r="F49" s="41">
        <v>220490</v>
      </c>
      <c r="G49" s="24">
        <v>0.18640918206197352</v>
      </c>
      <c r="H49" s="15">
        <f t="shared" ref="H49:H50" si="12">B26+H26</f>
        <v>2868</v>
      </c>
      <c r="I49" s="39">
        <f>H49/19067</f>
        <v>0.15041695075260922</v>
      </c>
      <c r="J49" s="15">
        <f t="shared" ref="J49:J50" si="13">D26+J26</f>
        <v>2858</v>
      </c>
      <c r="K49" s="39">
        <f>J49/19057</f>
        <v>0.14997113921393715</v>
      </c>
      <c r="L49" s="42">
        <v>204757</v>
      </c>
      <c r="M49" s="39">
        <f>L49/1200699</f>
        <v>0.17053149873532</v>
      </c>
      <c r="N49" s="18"/>
      <c r="O49" s="24"/>
      <c r="P49" s="18"/>
      <c r="Q49" s="24"/>
      <c r="R49" s="41"/>
      <c r="S49" s="24"/>
      <c r="T49" s="21"/>
      <c r="U49" s="25"/>
      <c r="V49" s="21"/>
      <c r="W49" s="25"/>
      <c r="X49" s="42"/>
      <c r="Y49" s="25"/>
    </row>
    <row r="50" spans="1:25" ht="15.75" x14ac:dyDescent="0.25">
      <c r="A50" s="59" t="s">
        <v>0</v>
      </c>
      <c r="B50" s="43">
        <v>7439</v>
      </c>
      <c r="C50" s="44">
        <v>1</v>
      </c>
      <c r="D50" s="43">
        <v>6552</v>
      </c>
      <c r="E50" s="44">
        <v>1</v>
      </c>
      <c r="F50" s="47">
        <v>1182828</v>
      </c>
      <c r="G50" s="44">
        <v>1</v>
      </c>
      <c r="H50" s="28">
        <f t="shared" si="12"/>
        <v>19067</v>
      </c>
      <c r="I50" s="45">
        <f>H50/19067</f>
        <v>1</v>
      </c>
      <c r="J50" s="28">
        <f t="shared" si="13"/>
        <v>19057</v>
      </c>
      <c r="K50" s="45">
        <f>J50/19057</f>
        <v>1</v>
      </c>
      <c r="L50" s="49">
        <f>SUM(L48:L49)</f>
        <v>1200699</v>
      </c>
      <c r="M50" s="45">
        <f>L50/1200699</f>
        <v>1</v>
      </c>
      <c r="N50" s="43"/>
      <c r="O50" s="44"/>
      <c r="P50" s="43"/>
      <c r="Q50" s="44"/>
      <c r="R50" s="47"/>
      <c r="S50" s="44"/>
      <c r="T50" s="46"/>
      <c r="U50" s="48"/>
      <c r="V50" s="46"/>
      <c r="W50" s="48"/>
      <c r="X50" s="49"/>
      <c r="Y50" s="48"/>
    </row>
    <row r="51" spans="1:25" ht="15.75" x14ac:dyDescent="0.25">
      <c r="A51" s="52"/>
    </row>
    <row r="52" spans="1:25" ht="15.75" x14ac:dyDescent="0.25">
      <c r="A52" s="52"/>
    </row>
  </sheetData>
  <dataValidations count="1">
    <dataValidation type="list" allowBlank="1" showInputMessage="1" showErrorMessage="1" sqref="A6 A29">
      <formula1>סססס</formula1>
    </dataValidation>
  </dataValidations>
  <pageMargins left="0" right="0" top="0" bottom="0.35433070866141736" header="0" footer="0.11811023622047245"/>
  <pageSetup paperSize="9" scale="57" orientation="landscape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פרסום תשואה 30.6.2017</vt:lpstr>
      <vt:lpstr>'פרסום תשואה 30.6.2017'!Print_Area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ווסה</dc:creator>
  <cp:lastModifiedBy>nili.ronkin@gmail.com</cp:lastModifiedBy>
  <dcterms:created xsi:type="dcterms:W3CDTF">2016-08-10T06:34:50Z</dcterms:created>
  <dcterms:modified xsi:type="dcterms:W3CDTF">2021-08-16T09:54:38Z</dcterms:modified>
</cp:coreProperties>
</file>