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תיקיית שיתוף כספים\הלן\פרסום תשואה רבעוני\2019\9.2019\"/>
    </mc:Choice>
  </mc:AlternateContent>
  <bookViews>
    <workbookView xWindow="14145" yWindow="645" windowWidth="13215" windowHeight="11010"/>
  </bookViews>
  <sheets>
    <sheet name="פרסום תשואה 30.9.2019" sheetId="2" r:id="rId1"/>
  </sheets>
  <definedNames>
    <definedName name="_xlnm.Print_Area" localSheetId="0">'פרסום תשואה 30.9.2019'!$B$1:$Z$54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Q15" i="2" l="1"/>
  <c r="Q23" i="2"/>
  <c r="O9" i="2"/>
  <c r="S28" i="2" l="1"/>
  <c r="S27" i="2"/>
  <c r="S24" i="2"/>
  <c r="S23" i="2"/>
  <c r="S20" i="2"/>
  <c r="S19" i="2"/>
  <c r="S18" i="2"/>
  <c r="S17" i="2"/>
  <c r="S16" i="2"/>
  <c r="S15" i="2"/>
  <c r="S14" i="2"/>
  <c r="S13" i="2"/>
  <c r="S12" i="2"/>
  <c r="S11" i="2"/>
  <c r="S10" i="2"/>
  <c r="S9" i="2"/>
  <c r="Q29" i="2"/>
  <c r="R28" i="2" s="1"/>
  <c r="Q28" i="2"/>
  <c r="O28" i="2"/>
  <c r="Q27" i="2"/>
  <c r="R27" i="2" s="1"/>
  <c r="O27" i="2"/>
  <c r="Q24" i="2"/>
  <c r="O24" i="2"/>
  <c r="O23" i="2"/>
  <c r="Q20" i="2"/>
  <c r="O20" i="2"/>
  <c r="Q19" i="2"/>
  <c r="O19" i="2"/>
  <c r="Q18" i="2"/>
  <c r="O18" i="2"/>
  <c r="Q17" i="2"/>
  <c r="O17" i="2"/>
  <c r="Q16" i="2"/>
  <c r="O16" i="2"/>
  <c r="O15" i="2"/>
  <c r="Q14" i="2"/>
  <c r="O14" i="2"/>
  <c r="Q13" i="2"/>
  <c r="O13" i="2"/>
  <c r="Q12" i="2"/>
  <c r="O12" i="2"/>
  <c r="Q11" i="2"/>
  <c r="O11" i="2"/>
  <c r="Q10" i="2"/>
  <c r="O10" i="2"/>
  <c r="Q9" i="2"/>
  <c r="T54" i="2"/>
  <c r="S54" i="2"/>
  <c r="Q54" i="2"/>
  <c r="R52" i="2" s="1"/>
  <c r="O54" i="2"/>
  <c r="S50" i="2"/>
  <c r="T49" i="2" s="1"/>
  <c r="Q50" i="2"/>
  <c r="O50" i="2"/>
  <c r="P49" i="2" s="1"/>
  <c r="P50" i="2" s="1"/>
  <c r="R48" i="2"/>
  <c r="P53" i="2"/>
  <c r="P48" i="2"/>
  <c r="R54" i="2" l="1"/>
  <c r="P27" i="2"/>
  <c r="T16" i="2"/>
  <c r="T18" i="2"/>
  <c r="T48" i="2"/>
  <c r="T50" i="2" s="1"/>
  <c r="S29" i="2"/>
  <c r="T27" i="2" s="1"/>
  <c r="S25" i="2"/>
  <c r="T23" i="2" s="1"/>
  <c r="Q25" i="2"/>
  <c r="R23" i="2" s="1"/>
  <c r="O29" i="2"/>
  <c r="P28" i="2" s="1"/>
  <c r="S21" i="2"/>
  <c r="Q21" i="2"/>
  <c r="O21" i="2"/>
  <c r="P10" i="2" s="1"/>
  <c r="O25" i="2"/>
  <c r="P23" i="2" s="1"/>
  <c r="R53" i="2"/>
  <c r="P52" i="2"/>
  <c r="P54" i="2" s="1"/>
  <c r="R49" i="2"/>
  <c r="R50" i="2" s="1"/>
  <c r="P18" i="2" l="1"/>
  <c r="P25" i="2"/>
  <c r="P29" i="2"/>
  <c r="P12" i="2"/>
  <c r="T9" i="2"/>
  <c r="T17" i="2"/>
  <c r="T13" i="2"/>
  <c r="T19" i="2"/>
  <c r="T15" i="2"/>
  <c r="T11" i="2"/>
  <c r="T25" i="2"/>
  <c r="P20" i="2"/>
  <c r="T24" i="2"/>
  <c r="P19" i="2"/>
  <c r="T12" i="2"/>
  <c r="T29" i="2"/>
  <c r="T28" i="2"/>
  <c r="P11" i="2"/>
  <c r="P17" i="2"/>
  <c r="P13" i="2"/>
  <c r="P9" i="2"/>
  <c r="P15" i="2"/>
  <c r="P16" i="2"/>
  <c r="T14" i="2"/>
  <c r="T20" i="2"/>
  <c r="P14" i="2"/>
  <c r="T10" i="2"/>
  <c r="R24" i="2"/>
  <c r="R25" i="2" s="1"/>
  <c r="P24" i="2"/>
  <c r="R19" i="2"/>
  <c r="R15" i="2"/>
  <c r="R11" i="2"/>
  <c r="R18" i="2"/>
  <c r="R14" i="2"/>
  <c r="R10" i="2"/>
  <c r="R17" i="2"/>
  <c r="R13" i="2"/>
  <c r="R9" i="2"/>
  <c r="R20" i="2"/>
  <c r="R16" i="2"/>
  <c r="R12" i="2"/>
  <c r="T45" i="2"/>
  <c r="T44" i="2"/>
  <c r="T43" i="2"/>
  <c r="T42" i="2"/>
  <c r="T41" i="2"/>
  <c r="T40" i="2"/>
  <c r="T39" i="2"/>
  <c r="T38" i="2"/>
  <c r="T37" i="2"/>
  <c r="T36" i="2"/>
  <c r="T35" i="2"/>
  <c r="T34" i="2"/>
  <c r="R45" i="2"/>
  <c r="R44" i="2"/>
  <c r="R43" i="2"/>
  <c r="R42" i="2"/>
  <c r="R41" i="2"/>
  <c r="R40" i="2"/>
  <c r="R39" i="2"/>
  <c r="R38" i="2"/>
  <c r="R37" i="2"/>
  <c r="R36" i="2"/>
  <c r="R35" i="2"/>
  <c r="R34" i="2"/>
  <c r="P45" i="2"/>
  <c r="P44" i="2"/>
  <c r="P43" i="2"/>
  <c r="P42" i="2"/>
  <c r="P41" i="2"/>
  <c r="P40" i="2"/>
  <c r="P39" i="2"/>
  <c r="P38" i="2"/>
  <c r="P37" i="2"/>
  <c r="P36" i="2"/>
  <c r="P35" i="2"/>
  <c r="P34" i="2"/>
  <c r="P21" i="2" l="1"/>
  <c r="T21" i="2"/>
  <c r="R21" i="2"/>
  <c r="M29" i="2"/>
  <c r="N28" i="2" s="1"/>
  <c r="M25" i="2"/>
  <c r="N25" i="2" s="1"/>
  <c r="M21" i="2"/>
  <c r="N12" i="2" s="1"/>
  <c r="K28" i="2"/>
  <c r="K27" i="2"/>
  <c r="K24" i="2"/>
  <c r="K23" i="2"/>
  <c r="K20" i="2"/>
  <c r="K10" i="2"/>
  <c r="K11" i="2"/>
  <c r="K12" i="2"/>
  <c r="K13" i="2"/>
  <c r="K14" i="2"/>
  <c r="K15" i="2"/>
  <c r="K16" i="2"/>
  <c r="K17" i="2"/>
  <c r="K18" i="2"/>
  <c r="K19" i="2"/>
  <c r="K9" i="2"/>
  <c r="I28" i="2"/>
  <c r="I29" i="2" s="1"/>
  <c r="J28" i="2" s="1"/>
  <c r="I27" i="2"/>
  <c r="I24" i="2"/>
  <c r="I23" i="2"/>
  <c r="I20" i="2"/>
  <c r="I12" i="2"/>
  <c r="I10" i="2"/>
  <c r="I11" i="2"/>
  <c r="I13" i="2"/>
  <c r="I14" i="2"/>
  <c r="I15" i="2"/>
  <c r="I16" i="2"/>
  <c r="I17" i="2"/>
  <c r="I18" i="2"/>
  <c r="I19" i="2"/>
  <c r="I9" i="2"/>
  <c r="M54" i="2"/>
  <c r="N54" i="2" s="1"/>
  <c r="M50" i="2"/>
  <c r="N50" i="2" s="1"/>
  <c r="M46" i="2"/>
  <c r="N46" i="2" s="1"/>
  <c r="K54" i="2"/>
  <c r="L52" i="2" s="1"/>
  <c r="K50" i="2"/>
  <c r="L49" i="2" s="1"/>
  <c r="K46" i="2"/>
  <c r="L46" i="2" s="1"/>
  <c r="I54" i="2"/>
  <c r="J53" i="2" s="1"/>
  <c r="I50" i="2"/>
  <c r="J50" i="2" s="1"/>
  <c r="I46" i="2"/>
  <c r="J36" i="2" s="1"/>
  <c r="J49" i="2" l="1"/>
  <c r="K29" i="2"/>
  <c r="L29" i="2" s="1"/>
  <c r="I25" i="2"/>
  <c r="J25" i="2" s="1"/>
  <c r="K25" i="2"/>
  <c r="K21" i="2"/>
  <c r="L12" i="2" s="1"/>
  <c r="L23" i="2"/>
  <c r="L25" i="2"/>
  <c r="J52" i="2"/>
  <c r="N15" i="2"/>
  <c r="N24" i="2"/>
  <c r="N11" i="2"/>
  <c r="N19" i="2"/>
  <c r="J27" i="2"/>
  <c r="L24" i="2"/>
  <c r="N9" i="2"/>
  <c r="N18" i="2"/>
  <c r="N14" i="2"/>
  <c r="N10" i="2"/>
  <c r="N27" i="2"/>
  <c r="J23" i="2"/>
  <c r="J29" i="2"/>
  <c r="L27" i="2"/>
  <c r="N21" i="2"/>
  <c r="N17" i="2"/>
  <c r="N13" i="2"/>
  <c r="N23" i="2"/>
  <c r="N29" i="2"/>
  <c r="N20" i="2"/>
  <c r="N16" i="2"/>
  <c r="J43" i="2"/>
  <c r="J39" i="2"/>
  <c r="J54" i="2"/>
  <c r="L48" i="2"/>
  <c r="N45" i="2"/>
  <c r="N37" i="2"/>
  <c r="J35" i="2"/>
  <c r="L53" i="2"/>
  <c r="N44" i="2"/>
  <c r="N36" i="2"/>
  <c r="N49" i="2"/>
  <c r="N40" i="2"/>
  <c r="L54" i="2"/>
  <c r="N41" i="2"/>
  <c r="N48" i="2"/>
  <c r="N52" i="2"/>
  <c r="L41" i="2"/>
  <c r="L37" i="2"/>
  <c r="J34" i="2"/>
  <c r="J46" i="2"/>
  <c r="L40" i="2"/>
  <c r="J48" i="2"/>
  <c r="L39" i="2"/>
  <c r="L35" i="2"/>
  <c r="N43" i="2"/>
  <c r="N39" i="2"/>
  <c r="N35" i="2"/>
  <c r="N53" i="2"/>
  <c r="L45" i="2"/>
  <c r="J42" i="2"/>
  <c r="J38" i="2"/>
  <c r="L44" i="2"/>
  <c r="L36" i="2"/>
  <c r="L50" i="2"/>
  <c r="J45" i="2"/>
  <c r="J41" i="2"/>
  <c r="J37" i="2"/>
  <c r="L43" i="2"/>
  <c r="J44" i="2"/>
  <c r="J40" i="2"/>
  <c r="L34" i="2"/>
  <c r="L42" i="2"/>
  <c r="L38" i="2"/>
  <c r="N34" i="2"/>
  <c r="N42" i="2"/>
  <c r="N38" i="2"/>
  <c r="G54" i="2"/>
  <c r="G50" i="2"/>
  <c r="G46" i="2"/>
  <c r="H34" i="2" s="1"/>
  <c r="E54" i="2"/>
  <c r="E50" i="2"/>
  <c r="E46" i="2"/>
  <c r="C54" i="2"/>
  <c r="C50" i="2"/>
  <c r="C46" i="2"/>
  <c r="D34" i="2" s="1"/>
  <c r="L28" i="2" l="1"/>
  <c r="J24" i="2"/>
  <c r="L20" i="2"/>
  <c r="L13" i="2"/>
  <c r="L9" i="2"/>
  <c r="L10" i="2"/>
  <c r="L11" i="2"/>
  <c r="L16" i="2"/>
  <c r="L21" i="2"/>
  <c r="L14" i="2"/>
  <c r="L19" i="2"/>
  <c r="L17" i="2"/>
  <c r="L18" i="2"/>
  <c r="L15" i="2"/>
  <c r="G29" i="2"/>
  <c r="G21" i="2"/>
  <c r="H27" i="2" l="1"/>
  <c r="H28" i="2"/>
  <c r="H52" i="2"/>
  <c r="H53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D50" i="2" l="1"/>
  <c r="E29" i="2"/>
  <c r="C29" i="2"/>
  <c r="G25" i="2"/>
  <c r="E25" i="2"/>
  <c r="C25" i="2"/>
  <c r="E21" i="2"/>
  <c r="C21" i="2"/>
  <c r="D27" i="2" l="1"/>
  <c r="D28" i="2"/>
  <c r="F24" i="2"/>
  <c r="F23" i="2"/>
  <c r="D40" i="2"/>
  <c r="D37" i="2"/>
  <c r="D41" i="2"/>
  <c r="D45" i="2"/>
  <c r="D38" i="2"/>
  <c r="D42" i="2"/>
  <c r="D35" i="2"/>
  <c r="D39" i="2"/>
  <c r="D43" i="2"/>
  <c r="D36" i="2"/>
  <c r="D44" i="2"/>
  <c r="H37" i="2"/>
  <c r="H41" i="2"/>
  <c r="H45" i="2"/>
  <c r="H38" i="2"/>
  <c r="H42" i="2"/>
  <c r="H35" i="2"/>
  <c r="H39" i="2"/>
  <c r="H43" i="2"/>
  <c r="H36" i="2"/>
  <c r="H40" i="2"/>
  <c r="H44" i="2"/>
  <c r="D12" i="2"/>
  <c r="D23" i="2"/>
  <c r="D13" i="2"/>
  <c r="D17" i="2"/>
  <c r="D9" i="2"/>
  <c r="D10" i="2"/>
  <c r="D14" i="2"/>
  <c r="D18" i="2"/>
  <c r="D11" i="2"/>
  <c r="D15" i="2"/>
  <c r="D24" i="2"/>
  <c r="D16" i="2"/>
  <c r="D19" i="2"/>
  <c r="D20" i="2"/>
  <c r="H24" i="2"/>
  <c r="H23" i="2"/>
  <c r="H49" i="2"/>
  <c r="H48" i="2"/>
  <c r="F16" i="2"/>
  <c r="F13" i="2"/>
  <c r="F17" i="2"/>
  <c r="F9" i="2"/>
  <c r="F10" i="2"/>
  <c r="F14" i="2"/>
  <c r="F18" i="2"/>
  <c r="F11" i="2"/>
  <c r="F15" i="2"/>
  <c r="F12" i="2"/>
  <c r="F19" i="2"/>
  <c r="F20" i="2"/>
  <c r="F28" i="2"/>
  <c r="F27" i="2"/>
  <c r="F36" i="2"/>
  <c r="F48" i="2"/>
  <c r="F37" i="2"/>
  <c r="F41" i="2"/>
  <c r="F45" i="2"/>
  <c r="F53" i="2"/>
  <c r="F38" i="2"/>
  <c r="F42" i="2"/>
  <c r="F34" i="2"/>
  <c r="F52" i="2"/>
  <c r="F35" i="2"/>
  <c r="F39" i="2"/>
  <c r="F43" i="2"/>
  <c r="F49" i="2"/>
  <c r="F40" i="2"/>
  <c r="F44" i="2"/>
  <c r="F46" i="2" l="1"/>
  <c r="H25" i="2"/>
  <c r="H50" i="2"/>
  <c r="F29" i="2"/>
  <c r="F25" i="2"/>
  <c r="F50" i="2"/>
  <c r="D25" i="2"/>
  <c r="H46" i="2"/>
  <c r="D46" i="2"/>
  <c r="D29" i="2"/>
  <c r="D21" i="2"/>
  <c r="F21" i="2"/>
  <c r="I21" i="2" l="1"/>
  <c r="J11" i="2" l="1"/>
  <c r="J15" i="2"/>
  <c r="J19" i="2"/>
  <c r="J12" i="2"/>
  <c r="J16" i="2"/>
  <c r="J20" i="2"/>
  <c r="J14" i="2"/>
  <c r="J21" i="2"/>
  <c r="J13" i="2"/>
  <c r="J17" i="2"/>
  <c r="J9" i="2"/>
  <c r="J10" i="2"/>
  <c r="J18" i="2"/>
  <c r="R29" i="2" l="1"/>
</calcChain>
</file>

<file path=xl/sharedStrings.xml><?xml version="1.0" encoding="utf-8"?>
<sst xmlns="http://schemas.openxmlformats.org/spreadsheetml/2006/main" count="124" uniqueCount="32">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</sst>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54">
    <xf numFmtId="0" fontId="0" fillId="0" borderId="0" xfId="0"/>
    <xf numFmtId="0" fontId="2" fillId="0" borderId="0" xfId="0" applyFont="1"/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7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topLeftCell="A7" workbookViewId="0">
      <pane xSplit="2" ySplit="2" topLeftCell="I33" activePane="bottomRight" state="frozen"/>
      <selection activeCell="A7" sqref="A7"/>
      <selection pane="topRight" activeCell="C7" sqref="C7"/>
      <selection pane="bottomLeft" activeCell="A9" sqref="A9"/>
      <selection pane="bottomRight" activeCell="Q44" sqref="Q44:Q45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44" t="s">
        <v>28</v>
      </c>
    </row>
    <row r="2" spans="1:26" ht="18.75">
      <c r="B2" s="43" t="s">
        <v>27</v>
      </c>
    </row>
    <row r="3" spans="1:26" ht="18.75">
      <c r="B3" s="42" t="s">
        <v>29</v>
      </c>
      <c r="C3" s="45" t="s">
        <v>30</v>
      </c>
      <c r="D3" s="46"/>
      <c r="E3" s="46"/>
      <c r="F3" s="46"/>
      <c r="G3" s="46"/>
      <c r="H3" s="47"/>
    </row>
    <row r="4" spans="1:26">
      <c r="A4" s="24"/>
      <c r="B4" s="18"/>
      <c r="C4" s="41"/>
      <c r="D4" s="24"/>
      <c r="E4" s="24"/>
      <c r="F4" s="24"/>
      <c r="G4" s="24"/>
      <c r="H4" s="24"/>
    </row>
    <row r="5" spans="1:26">
      <c r="A5" s="24"/>
      <c r="B5" s="24"/>
    </row>
    <row r="6" spans="1:26" ht="18.75">
      <c r="A6" s="24"/>
      <c r="B6" s="39" t="s">
        <v>26</v>
      </c>
      <c r="C6" s="48" t="s">
        <v>22</v>
      </c>
      <c r="D6" s="49"/>
      <c r="E6" s="49"/>
      <c r="F6" s="49"/>
      <c r="G6" s="49"/>
      <c r="H6" s="50"/>
      <c r="I6" s="48" t="s">
        <v>25</v>
      </c>
      <c r="J6" s="49"/>
      <c r="K6" s="49"/>
      <c r="L6" s="49"/>
      <c r="M6" s="49"/>
      <c r="N6" s="50"/>
      <c r="O6" s="48" t="s">
        <v>24</v>
      </c>
      <c r="P6" s="49"/>
      <c r="Q6" s="49"/>
      <c r="R6" s="49"/>
      <c r="S6" s="49"/>
      <c r="T6" s="50"/>
      <c r="U6" s="48" t="s">
        <v>23</v>
      </c>
      <c r="V6" s="49"/>
      <c r="W6" s="49"/>
      <c r="X6" s="49"/>
      <c r="Y6" s="49"/>
      <c r="Z6" s="50"/>
    </row>
    <row r="7" spans="1:26" ht="27.75" customHeight="1">
      <c r="A7" s="24"/>
      <c r="B7" s="38">
        <v>2019</v>
      </c>
      <c r="C7" s="51" t="s">
        <v>21</v>
      </c>
      <c r="D7" s="52"/>
      <c r="E7" s="52" t="s">
        <v>20</v>
      </c>
      <c r="F7" s="52"/>
      <c r="G7" s="52" t="s">
        <v>19</v>
      </c>
      <c r="H7" s="53"/>
      <c r="I7" s="51" t="s">
        <v>21</v>
      </c>
      <c r="J7" s="52"/>
      <c r="K7" s="52" t="s">
        <v>20</v>
      </c>
      <c r="L7" s="52"/>
      <c r="M7" s="52" t="s">
        <v>19</v>
      </c>
      <c r="N7" s="53"/>
      <c r="O7" s="51" t="s">
        <v>21</v>
      </c>
      <c r="P7" s="52"/>
      <c r="Q7" s="52" t="s">
        <v>20</v>
      </c>
      <c r="R7" s="52"/>
      <c r="S7" s="52" t="s">
        <v>19</v>
      </c>
      <c r="T7" s="53"/>
      <c r="U7" s="51" t="s">
        <v>21</v>
      </c>
      <c r="V7" s="52"/>
      <c r="W7" s="52" t="s">
        <v>20</v>
      </c>
      <c r="X7" s="52"/>
      <c r="Y7" s="52" t="s">
        <v>19</v>
      </c>
      <c r="Z7" s="53"/>
    </row>
    <row r="8" spans="1:26" ht="21" customHeight="1">
      <c r="A8" s="24"/>
      <c r="B8" s="24"/>
      <c r="C8" s="37" t="s">
        <v>18</v>
      </c>
      <c r="D8" s="36" t="s">
        <v>17</v>
      </c>
      <c r="E8" s="36" t="s">
        <v>18</v>
      </c>
      <c r="F8" s="36" t="s">
        <v>17</v>
      </c>
      <c r="G8" s="36" t="s">
        <v>18</v>
      </c>
      <c r="H8" s="35" t="s">
        <v>17</v>
      </c>
      <c r="I8" s="37" t="s">
        <v>18</v>
      </c>
      <c r="J8" s="36" t="s">
        <v>17</v>
      </c>
      <c r="K8" s="36" t="s">
        <v>18</v>
      </c>
      <c r="L8" s="36" t="s">
        <v>17</v>
      </c>
      <c r="M8" s="36" t="s">
        <v>18</v>
      </c>
      <c r="N8" s="35" t="s">
        <v>17</v>
      </c>
      <c r="O8" s="37" t="s">
        <v>18</v>
      </c>
      <c r="P8" s="36" t="s">
        <v>17</v>
      </c>
      <c r="Q8" s="36" t="s">
        <v>18</v>
      </c>
      <c r="R8" s="36" t="s">
        <v>17</v>
      </c>
      <c r="S8" s="36" t="s">
        <v>18</v>
      </c>
      <c r="T8" s="35" t="s">
        <v>17</v>
      </c>
      <c r="U8" s="37" t="s">
        <v>18</v>
      </c>
      <c r="V8" s="36" t="s">
        <v>17</v>
      </c>
      <c r="W8" s="36" t="s">
        <v>18</v>
      </c>
      <c r="X8" s="36" t="s">
        <v>17</v>
      </c>
      <c r="Y8" s="36" t="s">
        <v>18</v>
      </c>
      <c r="Z8" s="35" t="s">
        <v>17</v>
      </c>
    </row>
    <row r="9" spans="1:26">
      <c r="A9" s="40"/>
      <c r="B9" s="34" t="s">
        <v>16</v>
      </c>
      <c r="C9" s="14">
        <v>-364.34952999999996</v>
      </c>
      <c r="D9" s="33">
        <f>C9/$C$21</f>
        <v>-1.2924850337897455E-2</v>
      </c>
      <c r="E9" s="14">
        <v>-364.34952999999996</v>
      </c>
      <c r="F9" s="33">
        <f>E9/$E$21</f>
        <v>-1.3349635320065226E-2</v>
      </c>
      <c r="G9" s="14">
        <v>303924</v>
      </c>
      <c r="H9" s="33">
        <f>G9/$G$21</f>
        <v>0.18509040638721583</v>
      </c>
      <c r="I9" s="11">
        <f>I34-C34</f>
        <v>76.792509999999993</v>
      </c>
      <c r="J9" s="31">
        <f>I9/$I$21</f>
        <v>5.4136144350456208E-3</v>
      </c>
      <c r="K9" s="11">
        <f>K34-E34</f>
        <v>76.792509999999993</v>
      </c>
      <c r="L9" s="31">
        <f>K9/$K$21</f>
        <v>5.3040564054665324E-3</v>
      </c>
      <c r="M9" s="11">
        <v>226074</v>
      </c>
      <c r="N9" s="30">
        <f>M9/$M$21</f>
        <v>0.12989242567098216</v>
      </c>
      <c r="O9" s="14">
        <f>O34-I34</f>
        <v>-33.442980000000034</v>
      </c>
      <c r="P9" s="33">
        <f>O9/$O$21</f>
        <v>-2.4593893269184465E-3</v>
      </c>
      <c r="Q9" s="14">
        <f>Q34-K34</f>
        <v>-33.442980000000034</v>
      </c>
      <c r="R9" s="33">
        <f>Q9/$Q$21</f>
        <v>-2.5190397048228154E-3</v>
      </c>
      <c r="S9" s="14">
        <f>S34</f>
        <v>164868</v>
      </c>
      <c r="T9" s="32">
        <f>S9/$S$21</f>
        <v>9.7876864933987076E-2</v>
      </c>
      <c r="U9" s="11"/>
      <c r="V9" s="31"/>
      <c r="W9" s="11"/>
      <c r="X9" s="31"/>
      <c r="Y9" s="11"/>
      <c r="Z9" s="30"/>
    </row>
    <row r="10" spans="1:26">
      <c r="A10" s="40"/>
      <c r="B10" s="29" t="s">
        <v>15</v>
      </c>
      <c r="C10" s="8">
        <v>4926.9437499999995</v>
      </c>
      <c r="D10" s="33">
        <f t="shared" ref="D10:D20" si="0">C10/$C$21</f>
        <v>0.17477725466529148</v>
      </c>
      <c r="E10" s="8">
        <v>4926.9437499999995</v>
      </c>
      <c r="F10" s="33">
        <f t="shared" ref="F10:F20" si="1">E10/$E$21</f>
        <v>0.18052144133402509</v>
      </c>
      <c r="G10" s="8">
        <v>422667</v>
      </c>
      <c r="H10" s="33">
        <f t="shared" ref="H10:H20" si="2">G10/$G$21</f>
        <v>0.25740516312125844</v>
      </c>
      <c r="I10" s="11">
        <f t="shared" ref="I10:I19" si="3">I35-C35</f>
        <v>3942.6621299999997</v>
      </c>
      <c r="J10" s="31">
        <f t="shared" ref="J10:J20" si="4">I10/$I$21</f>
        <v>0.27794445863894424</v>
      </c>
      <c r="K10" s="11">
        <f t="shared" ref="K10:K19" si="5">K35-E35</f>
        <v>3942.6621299999997</v>
      </c>
      <c r="L10" s="31">
        <f t="shared" ref="L10:L20" si="6">K10/$K$21</f>
        <v>0.27231955727475016</v>
      </c>
      <c r="M10" s="11">
        <v>516666</v>
      </c>
      <c r="N10" s="30">
        <f t="shared" ref="N10:N21" si="7">M10/$M$21</f>
        <v>0.2968541274172336</v>
      </c>
      <c r="O10" s="8">
        <f t="shared" ref="O10:O11" si="8">O35-I35</f>
        <v>7429.3941200000008</v>
      </c>
      <c r="P10" s="33">
        <f t="shared" ref="P10:P20" si="9">O10/$O$21</f>
        <v>0.54635599471693752</v>
      </c>
      <c r="Q10" s="8">
        <f t="shared" ref="Q10:Q19" si="10">Q35-K35</f>
        <v>7429.3941200000008</v>
      </c>
      <c r="R10" s="33">
        <f t="shared" ref="R10:R20" si="11">Q10/$Q$21</f>
        <v>0.55960739058113673</v>
      </c>
      <c r="S10" s="14">
        <f t="shared" ref="S10:S20" si="12">S35</f>
        <v>556930</v>
      </c>
      <c r="T10" s="32">
        <f t="shared" ref="T10:T20" si="13">S10/$S$21</f>
        <v>0.33063155001386213</v>
      </c>
      <c r="U10" s="11"/>
      <c r="V10" s="31"/>
      <c r="W10" s="11"/>
      <c r="X10" s="31"/>
      <c r="Y10" s="11"/>
      <c r="Z10" s="30"/>
    </row>
    <row r="11" spans="1:26">
      <c r="A11" s="40"/>
      <c r="B11" s="29" t="s">
        <v>14</v>
      </c>
      <c r="C11" s="8"/>
      <c r="D11" s="33">
        <f t="shared" si="0"/>
        <v>0</v>
      </c>
      <c r="E11" s="8"/>
      <c r="F11" s="33">
        <f t="shared" si="1"/>
        <v>0</v>
      </c>
      <c r="G11" s="8"/>
      <c r="H11" s="33">
        <f t="shared" si="2"/>
        <v>0</v>
      </c>
      <c r="I11" s="11">
        <f t="shared" si="3"/>
        <v>0</v>
      </c>
      <c r="J11" s="31">
        <f t="shared" si="4"/>
        <v>0</v>
      </c>
      <c r="K11" s="11">
        <f t="shared" si="5"/>
        <v>0</v>
      </c>
      <c r="L11" s="31">
        <f t="shared" si="6"/>
        <v>0</v>
      </c>
      <c r="M11" s="11"/>
      <c r="N11" s="30">
        <f t="shared" si="7"/>
        <v>0</v>
      </c>
      <c r="O11" s="8">
        <f t="shared" si="8"/>
        <v>0</v>
      </c>
      <c r="P11" s="33">
        <f t="shared" si="9"/>
        <v>0</v>
      </c>
      <c r="Q11" s="8">
        <f t="shared" si="10"/>
        <v>0</v>
      </c>
      <c r="R11" s="33">
        <f t="shared" si="11"/>
        <v>0</v>
      </c>
      <c r="S11" s="14">
        <f t="shared" si="12"/>
        <v>0</v>
      </c>
      <c r="T11" s="32">
        <f t="shared" si="13"/>
        <v>0</v>
      </c>
      <c r="U11" s="11"/>
      <c r="V11" s="31"/>
      <c r="W11" s="11"/>
      <c r="X11" s="31"/>
      <c r="Y11" s="11"/>
      <c r="Z11" s="30"/>
    </row>
    <row r="12" spans="1:26">
      <c r="A12" s="40"/>
      <c r="B12" s="29" t="s">
        <v>13</v>
      </c>
      <c r="C12" s="8">
        <v>9430.9701599999989</v>
      </c>
      <c r="D12" s="33">
        <f t="shared" si="0"/>
        <v>0.33455203814638329</v>
      </c>
      <c r="E12" s="8">
        <v>9430.9701599999989</v>
      </c>
      <c r="F12" s="33">
        <f t="shared" si="1"/>
        <v>0.34554734392114406</v>
      </c>
      <c r="G12" s="8">
        <v>446352</v>
      </c>
      <c r="H12" s="33">
        <f t="shared" si="2"/>
        <v>0.27182938192359457</v>
      </c>
      <c r="I12" s="11">
        <f>I37-C37</f>
        <v>6384.2406499999979</v>
      </c>
      <c r="J12" s="31">
        <f t="shared" si="4"/>
        <v>0.45006755658390418</v>
      </c>
      <c r="K12" s="11">
        <f t="shared" si="5"/>
        <v>6384.2406499999979</v>
      </c>
      <c r="L12" s="31">
        <f t="shared" si="6"/>
        <v>0.4409593137881847</v>
      </c>
      <c r="M12" s="11">
        <v>497922</v>
      </c>
      <c r="N12" s="30">
        <f t="shared" si="7"/>
        <v>0.28608462881599289</v>
      </c>
      <c r="O12" s="8">
        <f>O37-I37</f>
        <v>4271.7891900000031</v>
      </c>
      <c r="P12" s="33">
        <f t="shared" si="9"/>
        <v>0.31414642895853157</v>
      </c>
      <c r="Q12" s="8">
        <f t="shared" si="10"/>
        <v>4271.7891900000031</v>
      </c>
      <c r="R12" s="33">
        <f t="shared" si="11"/>
        <v>0.3217657810471104</v>
      </c>
      <c r="S12" s="14">
        <f t="shared" si="12"/>
        <v>467372</v>
      </c>
      <c r="T12" s="32">
        <f t="shared" si="13"/>
        <v>0.27746382632122307</v>
      </c>
      <c r="U12" s="11"/>
      <c r="V12" s="31"/>
      <c r="W12" s="11"/>
      <c r="X12" s="31"/>
      <c r="Y12" s="11"/>
      <c r="Z12" s="30"/>
    </row>
    <row r="13" spans="1:26">
      <c r="A13" s="40"/>
      <c r="B13" s="29" t="s">
        <v>12</v>
      </c>
      <c r="C13" s="8">
        <v>422.94389000000001</v>
      </c>
      <c r="D13" s="33">
        <f t="shared" si="0"/>
        <v>1.5003413012713821E-2</v>
      </c>
      <c r="E13" s="8">
        <v>422.94389000000001</v>
      </c>
      <c r="F13" s="33">
        <f t="shared" si="1"/>
        <v>1.549651152932675E-2</v>
      </c>
      <c r="G13" s="8">
        <v>19828</v>
      </c>
      <c r="H13" s="33">
        <f t="shared" si="2"/>
        <v>1.2075297040857962E-2</v>
      </c>
      <c r="I13" s="11">
        <f t="shared" si="3"/>
        <v>382.77660000000003</v>
      </c>
      <c r="J13" s="31">
        <f t="shared" si="4"/>
        <v>2.6984466677253859E-2</v>
      </c>
      <c r="K13" s="11">
        <f t="shared" si="5"/>
        <v>382.77660000000003</v>
      </c>
      <c r="L13" s="31">
        <f t="shared" si="6"/>
        <v>2.6438368495738725E-2</v>
      </c>
      <c r="M13" s="11">
        <v>19072</v>
      </c>
      <c r="N13" s="30">
        <f t="shared" si="7"/>
        <v>1.0957953335620071E-2</v>
      </c>
      <c r="O13" s="8">
        <f t="shared" ref="O13:O19" si="14">O38-I38</f>
        <v>104.27950999999996</v>
      </c>
      <c r="P13" s="33">
        <f t="shared" si="9"/>
        <v>7.668692021772134E-3</v>
      </c>
      <c r="Q13" s="8">
        <f t="shared" si="10"/>
        <v>104.27950999999996</v>
      </c>
      <c r="R13" s="33">
        <f t="shared" si="11"/>
        <v>7.8546895668229165E-3</v>
      </c>
      <c r="S13" s="14">
        <f t="shared" si="12"/>
        <v>24046</v>
      </c>
      <c r="T13" s="32">
        <f t="shared" si="13"/>
        <v>1.4275342056691738E-2</v>
      </c>
      <c r="U13" s="11"/>
      <c r="V13" s="31"/>
      <c r="W13" s="11"/>
      <c r="X13" s="31"/>
      <c r="Y13" s="11"/>
      <c r="Z13" s="30"/>
    </row>
    <row r="14" spans="1:26">
      <c r="A14" s="40"/>
      <c r="B14" s="29" t="s">
        <v>11</v>
      </c>
      <c r="C14" s="8">
        <v>5318.5073300000004</v>
      </c>
      <c r="D14" s="33">
        <f t="shared" si="0"/>
        <v>0.1886674898723229</v>
      </c>
      <c r="E14" s="8">
        <v>5318.5073300000004</v>
      </c>
      <c r="F14" s="33">
        <f t="shared" si="1"/>
        <v>0.19486818962712485</v>
      </c>
      <c r="G14" s="8">
        <v>38891</v>
      </c>
      <c r="H14" s="33">
        <f t="shared" si="2"/>
        <v>2.3684707343958392E-2</v>
      </c>
      <c r="I14" s="11">
        <f t="shared" si="3"/>
        <v>2197.9870099999998</v>
      </c>
      <c r="J14" s="31">
        <f t="shared" si="4"/>
        <v>0.15495071336226363</v>
      </c>
      <c r="K14" s="11">
        <f t="shared" si="5"/>
        <v>2197.9870099999998</v>
      </c>
      <c r="L14" s="31">
        <f t="shared" si="6"/>
        <v>0.15181489808736204</v>
      </c>
      <c r="M14" s="11">
        <v>56613</v>
      </c>
      <c r="N14" s="30">
        <f t="shared" si="7"/>
        <v>3.252740206530301E-2</v>
      </c>
      <c r="O14" s="8">
        <f t="shared" si="14"/>
        <v>1187.5056599999998</v>
      </c>
      <c r="P14" s="33">
        <f t="shared" si="9"/>
        <v>8.732890268329084E-2</v>
      </c>
      <c r="Q14" s="8">
        <f t="shared" si="10"/>
        <v>1187.5056599999998</v>
      </c>
      <c r="R14" s="33">
        <f t="shared" si="11"/>
        <v>8.9446990287403189E-2</v>
      </c>
      <c r="S14" s="14">
        <f t="shared" si="12"/>
        <v>57644</v>
      </c>
      <c r="T14" s="32">
        <f t="shared" si="13"/>
        <v>3.4221401377191152E-2</v>
      </c>
      <c r="U14" s="11"/>
      <c r="V14" s="31"/>
      <c r="W14" s="11"/>
      <c r="X14" s="31"/>
      <c r="Y14" s="11"/>
      <c r="Z14" s="30"/>
    </row>
    <row r="15" spans="1:26">
      <c r="A15" s="40"/>
      <c r="B15" s="29" t="s">
        <v>10</v>
      </c>
      <c r="C15" s="8">
        <v>8316.0157400000007</v>
      </c>
      <c r="D15" s="33">
        <f t="shared" si="0"/>
        <v>0.29500040482308176</v>
      </c>
      <c r="E15" s="8">
        <v>8316.0157400000007</v>
      </c>
      <c r="F15" s="33">
        <f t="shared" si="1"/>
        <v>0.30469581625348158</v>
      </c>
      <c r="G15" s="8">
        <v>74737</v>
      </c>
      <c r="H15" s="33">
        <f t="shared" si="2"/>
        <v>4.5515002770960336E-2</v>
      </c>
      <c r="I15" s="11">
        <f t="shared" si="3"/>
        <v>1767.6173099999978</v>
      </c>
      <c r="J15" s="31">
        <f t="shared" si="4"/>
        <v>0.12461109273616006</v>
      </c>
      <c r="K15" s="11">
        <f t="shared" si="5"/>
        <v>1767.6173099999978</v>
      </c>
      <c r="L15" s="31">
        <f t="shared" si="6"/>
        <v>0.1220892755754306</v>
      </c>
      <c r="M15" s="11">
        <v>69272</v>
      </c>
      <c r="N15" s="30">
        <f t="shared" si="7"/>
        <v>3.9800720609536155E-2</v>
      </c>
      <c r="O15" s="8">
        <f t="shared" si="14"/>
        <v>-439.63304999999855</v>
      </c>
      <c r="P15" s="33">
        <f t="shared" si="9"/>
        <v>-3.233051692554309E-2</v>
      </c>
      <c r="Q15" s="8">
        <f>Q40-K40</f>
        <v>-439.63304999999855</v>
      </c>
      <c r="R15" s="33">
        <f t="shared" si="11"/>
        <v>-3.3114665873147348E-2</v>
      </c>
      <c r="S15" s="14">
        <f t="shared" si="12"/>
        <v>68061</v>
      </c>
      <c r="T15" s="32">
        <f t="shared" si="13"/>
        <v>4.0405641508795491E-2</v>
      </c>
      <c r="U15" s="11"/>
      <c r="V15" s="31"/>
      <c r="W15" s="11"/>
      <c r="X15" s="31"/>
      <c r="Y15" s="11"/>
      <c r="Z15" s="30"/>
    </row>
    <row r="16" spans="1:26">
      <c r="A16" s="40"/>
      <c r="B16" s="29" t="s">
        <v>9</v>
      </c>
      <c r="C16" s="8">
        <v>-145.25513000000001</v>
      </c>
      <c r="D16" s="33">
        <f t="shared" si="0"/>
        <v>-5.1527466388164109E-3</v>
      </c>
      <c r="E16" s="8">
        <v>-145.25513000000001</v>
      </c>
      <c r="F16" s="33">
        <f t="shared" si="1"/>
        <v>-5.3220955544217834E-3</v>
      </c>
      <c r="G16" s="8">
        <v>10531</v>
      </c>
      <c r="H16" s="33">
        <f t="shared" si="2"/>
        <v>6.413402921992899E-3</v>
      </c>
      <c r="I16" s="11">
        <f t="shared" si="3"/>
        <v>166.28101000000001</v>
      </c>
      <c r="J16" s="31">
        <f t="shared" si="4"/>
        <v>1.1722253589705106E-2</v>
      </c>
      <c r="K16" s="11">
        <f t="shared" si="5"/>
        <v>166.28101000000001</v>
      </c>
      <c r="L16" s="31">
        <f t="shared" si="6"/>
        <v>1.1485024466552071E-2</v>
      </c>
      <c r="M16" s="11">
        <v>23799</v>
      </c>
      <c r="N16" s="30">
        <f t="shared" si="7"/>
        <v>1.3673884827727667E-2</v>
      </c>
      <c r="O16" s="8">
        <f t="shared" si="14"/>
        <v>-476.02588000000003</v>
      </c>
      <c r="P16" s="33">
        <f t="shared" si="9"/>
        <v>-3.5006837566776645E-2</v>
      </c>
      <c r="Q16" s="8">
        <f t="shared" si="10"/>
        <v>-476.02588000000003</v>
      </c>
      <c r="R16" s="33">
        <f t="shared" si="11"/>
        <v>-3.5855898375181272E-2</v>
      </c>
      <c r="S16" s="14">
        <f t="shared" si="12"/>
        <v>22378</v>
      </c>
      <c r="T16" s="32">
        <f t="shared" si="13"/>
        <v>1.3285103740524315E-2</v>
      </c>
      <c r="U16" s="11"/>
      <c r="V16" s="31"/>
      <c r="W16" s="11"/>
      <c r="X16" s="31"/>
      <c r="Y16" s="11"/>
      <c r="Z16" s="30"/>
    </row>
    <row r="17" spans="1:26">
      <c r="A17" s="40"/>
      <c r="B17" s="29" t="s">
        <v>8</v>
      </c>
      <c r="C17" s="8"/>
      <c r="D17" s="33">
        <f t="shared" si="0"/>
        <v>0</v>
      </c>
      <c r="E17" s="8"/>
      <c r="F17" s="33">
        <f t="shared" si="1"/>
        <v>0</v>
      </c>
      <c r="G17" s="8">
        <v>166910</v>
      </c>
      <c r="H17" s="33">
        <f t="shared" si="2"/>
        <v>0.10164856914916293</v>
      </c>
      <c r="I17" s="11">
        <f t="shared" si="3"/>
        <v>0</v>
      </c>
      <c r="J17" s="31">
        <f t="shared" si="4"/>
        <v>0</v>
      </c>
      <c r="K17" s="11">
        <f t="shared" si="5"/>
        <v>0</v>
      </c>
      <c r="L17" s="31">
        <f t="shared" si="6"/>
        <v>0</v>
      </c>
      <c r="M17" s="11">
        <v>157208</v>
      </c>
      <c r="N17" s="30">
        <f t="shared" si="7"/>
        <v>9.0324975250952191E-2</v>
      </c>
      <c r="O17" s="8">
        <f t="shared" si="14"/>
        <v>0</v>
      </c>
      <c r="P17" s="33">
        <f t="shared" si="9"/>
        <v>0</v>
      </c>
      <c r="Q17" s="8">
        <f t="shared" si="10"/>
        <v>0</v>
      </c>
      <c r="R17" s="33">
        <f t="shared" si="11"/>
        <v>0</v>
      </c>
      <c r="S17" s="14">
        <f t="shared" si="12"/>
        <v>146825</v>
      </c>
      <c r="T17" s="32">
        <f t="shared" si="13"/>
        <v>8.71653122129986E-2</v>
      </c>
      <c r="U17" s="11"/>
      <c r="V17" s="31"/>
      <c r="W17" s="11"/>
      <c r="X17" s="31"/>
      <c r="Y17" s="11"/>
      <c r="Z17" s="30"/>
    </row>
    <row r="18" spans="1:26">
      <c r="A18" s="40"/>
      <c r="B18" s="29" t="s">
        <v>7</v>
      </c>
      <c r="C18" s="8"/>
      <c r="D18" s="33">
        <f t="shared" si="0"/>
        <v>0</v>
      </c>
      <c r="E18" s="8"/>
      <c r="F18" s="33">
        <f t="shared" si="1"/>
        <v>0</v>
      </c>
      <c r="G18" s="8"/>
      <c r="H18" s="33">
        <f t="shared" si="2"/>
        <v>0</v>
      </c>
      <c r="I18" s="11">
        <f t="shared" si="3"/>
        <v>0</v>
      </c>
      <c r="J18" s="31">
        <f t="shared" si="4"/>
        <v>0</v>
      </c>
      <c r="K18" s="11">
        <f t="shared" si="5"/>
        <v>0</v>
      </c>
      <c r="L18" s="31">
        <f t="shared" si="6"/>
        <v>0</v>
      </c>
      <c r="M18" s="11"/>
      <c r="N18" s="30">
        <f t="shared" si="7"/>
        <v>0</v>
      </c>
      <c r="O18" s="8">
        <f t="shared" si="14"/>
        <v>0</v>
      </c>
      <c r="P18" s="33">
        <f t="shared" si="9"/>
        <v>0</v>
      </c>
      <c r="Q18" s="8">
        <f t="shared" si="10"/>
        <v>0</v>
      </c>
      <c r="R18" s="33">
        <f t="shared" si="11"/>
        <v>0</v>
      </c>
      <c r="S18" s="14">
        <f t="shared" si="12"/>
        <v>0</v>
      </c>
      <c r="T18" s="32">
        <f t="shared" si="13"/>
        <v>0</v>
      </c>
      <c r="U18" s="11"/>
      <c r="V18" s="31"/>
      <c r="W18" s="11"/>
      <c r="X18" s="31"/>
      <c r="Y18" s="11"/>
      <c r="Z18" s="30"/>
    </row>
    <row r="19" spans="1:26">
      <c r="A19" s="40"/>
      <c r="B19" s="29" t="s">
        <v>6</v>
      </c>
      <c r="C19" s="8">
        <v>1911.6638600000001</v>
      </c>
      <c r="D19" s="33">
        <f t="shared" si="0"/>
        <v>6.7813918373566609E-2</v>
      </c>
      <c r="E19" s="8">
        <v>1911.6638600000001</v>
      </c>
      <c r="F19" s="33">
        <f t="shared" si="1"/>
        <v>7.0042674092507348E-2</v>
      </c>
      <c r="G19" s="8">
        <v>257</v>
      </c>
      <c r="H19" s="33">
        <f t="shared" si="2"/>
        <v>1.5651358379566757E-4</v>
      </c>
      <c r="I19" s="11">
        <f t="shared" si="3"/>
        <v>-67.781260000000202</v>
      </c>
      <c r="J19" s="31">
        <f t="shared" si="4"/>
        <v>-4.7783515288350575E-3</v>
      </c>
      <c r="K19" s="11">
        <f t="shared" si="5"/>
        <v>-67.781260000000202</v>
      </c>
      <c r="L19" s="31">
        <f t="shared" si="6"/>
        <v>-4.6816496331946117E-3</v>
      </c>
      <c r="M19" s="11">
        <v>38</v>
      </c>
      <c r="N19" s="30">
        <f t="shared" si="7"/>
        <v>2.183317044639066E-5</v>
      </c>
      <c r="O19" s="8">
        <f t="shared" si="14"/>
        <v>4382.1174000000001</v>
      </c>
      <c r="P19" s="33">
        <f t="shared" si="9"/>
        <v>0.32225994103586469</v>
      </c>
      <c r="Q19" s="8">
        <f t="shared" si="10"/>
        <v>4382.1174000000001</v>
      </c>
      <c r="R19" s="33">
        <f t="shared" si="11"/>
        <v>0.33007607939827471</v>
      </c>
      <c r="S19" s="14">
        <f t="shared" si="12"/>
        <v>49</v>
      </c>
      <c r="T19" s="32">
        <f t="shared" si="13"/>
        <v>2.9089734707556148E-5</v>
      </c>
      <c r="U19" s="11"/>
      <c r="V19" s="31"/>
      <c r="W19" s="11"/>
      <c r="X19" s="31"/>
      <c r="Y19" s="11"/>
      <c r="Z19" s="30"/>
    </row>
    <row r="20" spans="1:26">
      <c r="A20" s="40"/>
      <c r="B20" s="29" t="s">
        <v>5</v>
      </c>
      <c r="C20" s="8">
        <v>-1627.5948900000001</v>
      </c>
      <c r="D20" s="33">
        <f t="shared" si="0"/>
        <v>-5.773692191664602E-2</v>
      </c>
      <c r="E20" s="8">
        <v>-2524.5948900000003</v>
      </c>
      <c r="F20" s="33">
        <f t="shared" si="1"/>
        <v>-9.2500245883122709E-2</v>
      </c>
      <c r="G20" s="8">
        <v>157933</v>
      </c>
      <c r="H20" s="33">
        <f t="shared" si="2"/>
        <v>9.6181555757202969E-2</v>
      </c>
      <c r="I20" s="11">
        <f>I45-C45</f>
        <v>-665.50405999999998</v>
      </c>
      <c r="J20" s="31">
        <f t="shared" si="4"/>
        <v>-4.6915804494441805E-2</v>
      </c>
      <c r="K20" s="11">
        <f>K45-E45</f>
        <v>-372.50405999999975</v>
      </c>
      <c r="L20" s="31">
        <f t="shared" si="6"/>
        <v>-2.572884446029031E-2</v>
      </c>
      <c r="M20" s="11">
        <v>173807</v>
      </c>
      <c r="N20" s="30">
        <f t="shared" si="7"/>
        <v>9.9862048836205836E-2</v>
      </c>
      <c r="O20" s="8">
        <f>O45-I45</f>
        <v>-2827.9010499999999</v>
      </c>
      <c r="P20" s="33">
        <f t="shared" si="9"/>
        <v>-0.20796321559715852</v>
      </c>
      <c r="Q20" s="8">
        <f>Q45-K45</f>
        <v>-3149.9010499999999</v>
      </c>
      <c r="R20" s="33">
        <f t="shared" si="11"/>
        <v>-0.23726132692759641</v>
      </c>
      <c r="S20" s="14">
        <f t="shared" si="12"/>
        <v>176270</v>
      </c>
      <c r="T20" s="32">
        <f t="shared" si="13"/>
        <v>0.10464586810001882</v>
      </c>
      <c r="U20" s="11"/>
      <c r="V20" s="31"/>
      <c r="W20" s="11"/>
      <c r="X20" s="31"/>
      <c r="Y20" s="11"/>
      <c r="Z20" s="30"/>
    </row>
    <row r="21" spans="1:26">
      <c r="A21" s="40"/>
      <c r="B21" s="28" t="s">
        <v>0</v>
      </c>
      <c r="C21" s="26">
        <f>SUM(C9:C20)</f>
        <v>28189.84518</v>
      </c>
      <c r="D21" s="27">
        <f>SUM(D9:D20)</f>
        <v>0.99999999999999989</v>
      </c>
      <c r="E21" s="26">
        <f>SUM(E9:E20)</f>
        <v>27292.84518</v>
      </c>
      <c r="F21" s="27">
        <f>SUM(F9:F20)</f>
        <v>0.99999999999999989</v>
      </c>
      <c r="G21" s="26">
        <f>SUM(G9:G20)</f>
        <v>1642030</v>
      </c>
      <c r="H21" s="27">
        <v>1</v>
      </c>
      <c r="I21" s="11">
        <f>SUM(I9:I20)</f>
        <v>14185.071899999997</v>
      </c>
      <c r="J21" s="31">
        <f>I21/$I$21</f>
        <v>1</v>
      </c>
      <c r="K21" s="11">
        <f>SUM(K9:K20)</f>
        <v>14478.071899999997</v>
      </c>
      <c r="L21" s="31">
        <f>K21/$K$21</f>
        <v>1</v>
      </c>
      <c r="M21" s="11">
        <f>SUM(M9:M20)</f>
        <v>1740471</v>
      </c>
      <c r="N21" s="30">
        <f t="shared" si="7"/>
        <v>1</v>
      </c>
      <c r="O21" s="26">
        <f t="shared" ref="O21:T21" si="15">SUM(O9:O20)</f>
        <v>13598.082920000004</v>
      </c>
      <c r="P21" s="27">
        <f t="shared" si="15"/>
        <v>1</v>
      </c>
      <c r="Q21" s="26">
        <f t="shared" si="15"/>
        <v>13276.082920000004</v>
      </c>
      <c r="R21" s="27">
        <f t="shared" si="15"/>
        <v>1</v>
      </c>
      <c r="S21" s="26">
        <f t="shared" si="15"/>
        <v>1684443</v>
      </c>
      <c r="T21" s="27">
        <f t="shared" si="15"/>
        <v>1</v>
      </c>
      <c r="U21" s="11"/>
      <c r="V21" s="31"/>
      <c r="W21" s="11"/>
      <c r="X21" s="31"/>
      <c r="Y21" s="11"/>
      <c r="Z21" s="30"/>
    </row>
    <row r="22" spans="1:26">
      <c r="A22" s="24"/>
      <c r="B22" s="24"/>
      <c r="C22" s="23"/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22"/>
    </row>
    <row r="23" spans="1:26">
      <c r="A23" s="24"/>
      <c r="B23" s="15" t="s">
        <v>4</v>
      </c>
      <c r="C23" s="14">
        <v>24638.074837999997</v>
      </c>
      <c r="D23" s="33">
        <f t="shared" ref="D23:D24" si="16">C23/$C$21</f>
        <v>0.87400532641023876</v>
      </c>
      <c r="E23" s="14">
        <v>24638.074837999997</v>
      </c>
      <c r="F23" s="12">
        <f>E23/$E$25</f>
        <v>0.90273017252355214</v>
      </c>
      <c r="G23" s="13">
        <v>1563945.8306100001</v>
      </c>
      <c r="H23" s="12">
        <f>G23/$G$25</f>
        <v>0.95244656346717183</v>
      </c>
      <c r="I23" s="11">
        <f>I48-C48</f>
        <v>13820.532539999997</v>
      </c>
      <c r="J23" s="10">
        <f>I23/$I$25</f>
        <v>0.97430119758504707</v>
      </c>
      <c r="K23" s="11">
        <f t="shared" ref="K23:K24" si="17">K48-E48</f>
        <v>13820.532539999997</v>
      </c>
      <c r="L23" s="10">
        <f>K23/$K$25</f>
        <v>0.95458377575815179</v>
      </c>
      <c r="M23" s="11">
        <v>1647551.2784800001</v>
      </c>
      <c r="N23" s="30">
        <f>M23/$M$25</f>
        <v>0.94661231269007073</v>
      </c>
      <c r="O23" s="14">
        <f>O48-I48</f>
        <v>15846.392622000007</v>
      </c>
      <c r="P23" s="12">
        <f>O23/$O$25</f>
        <v>1.1653401964988164</v>
      </c>
      <c r="Q23" s="14">
        <f>Q48-K48</f>
        <v>15846.392622000007</v>
      </c>
      <c r="R23" s="12">
        <f>Q23/$Q$25</f>
        <v>1.1936045230726833</v>
      </c>
      <c r="S23" s="14">
        <f t="shared" ref="S23:S24" si="18">S48</f>
        <v>1509320.2076900001</v>
      </c>
      <c r="T23" s="12">
        <f>S23/$S$25</f>
        <v>0.89603519245827856</v>
      </c>
      <c r="U23" s="11"/>
      <c r="V23" s="10"/>
      <c r="W23" s="11"/>
      <c r="X23" s="10"/>
      <c r="Y23" s="11"/>
      <c r="Z23" s="30"/>
    </row>
    <row r="24" spans="1:26">
      <c r="A24" s="24"/>
      <c r="B24" s="9" t="s">
        <v>3</v>
      </c>
      <c r="C24" s="8">
        <v>3551.7703419999989</v>
      </c>
      <c r="D24" s="33">
        <f t="shared" si="16"/>
        <v>0.12599467358976105</v>
      </c>
      <c r="E24" s="8">
        <v>2654.7703419999989</v>
      </c>
      <c r="F24" s="12">
        <f>E24/$E$25</f>
        <v>9.7269827476447773E-2</v>
      </c>
      <c r="G24" s="7">
        <v>78084.169389999995</v>
      </c>
      <c r="H24" s="12">
        <f>G24/$G$25</f>
        <v>4.7553436532828265E-2</v>
      </c>
      <c r="I24" s="11">
        <f>I49-C49</f>
        <v>364.53936000000022</v>
      </c>
      <c r="J24" s="10">
        <f t="shared" ref="J24:J25" si="19">I24/$I$25</f>
        <v>2.5698802414952884E-2</v>
      </c>
      <c r="K24" s="11">
        <f t="shared" si="17"/>
        <v>657.53936000000022</v>
      </c>
      <c r="L24" s="10">
        <f t="shared" ref="L24:L25" si="20">K24/$K$25</f>
        <v>4.5416224241848137E-2</v>
      </c>
      <c r="M24" s="11">
        <v>92919.721520000006</v>
      </c>
      <c r="N24" s="30">
        <f t="shared" ref="N24:N25" si="21">M24/$M$25</f>
        <v>5.3387687309929328E-2</v>
      </c>
      <c r="O24" s="8">
        <f>O49-I49</f>
        <v>-2248.3097019999991</v>
      </c>
      <c r="P24" s="12">
        <f>O24/$O$25</f>
        <v>-0.16534019649881632</v>
      </c>
      <c r="Q24" s="8">
        <f t="shared" ref="Q24" si="22">Q49-K49</f>
        <v>-2570.3097019999991</v>
      </c>
      <c r="R24" s="12">
        <f>Q24/$Q$25</f>
        <v>-0.19360452307268336</v>
      </c>
      <c r="S24" s="14">
        <f t="shared" si="18"/>
        <v>175122.79230999999</v>
      </c>
      <c r="T24" s="12">
        <f>S24/$S$25</f>
        <v>0.10396480754172151</v>
      </c>
      <c r="U24" s="11"/>
      <c r="V24" s="10"/>
      <c r="W24" s="11"/>
      <c r="X24" s="10"/>
      <c r="Y24" s="11"/>
      <c r="Z24" s="30"/>
    </row>
    <row r="25" spans="1:26">
      <c r="A25" s="24"/>
      <c r="B25" s="5" t="s">
        <v>0</v>
      </c>
      <c r="C25" s="4">
        <f>SUM(C23:C24)</f>
        <v>28189.845179999997</v>
      </c>
      <c r="D25" s="27">
        <f>SUM(D23:D24)</f>
        <v>0.99999999999999978</v>
      </c>
      <c r="E25" s="4">
        <f t="shared" ref="E25:H25" si="23">SUM(E23:E24)</f>
        <v>27292.845179999997</v>
      </c>
      <c r="F25" s="2">
        <f t="shared" si="23"/>
        <v>0.99999999999999989</v>
      </c>
      <c r="G25" s="4">
        <f t="shared" si="23"/>
        <v>1642030</v>
      </c>
      <c r="H25" s="2">
        <f t="shared" si="23"/>
        <v>1</v>
      </c>
      <c r="I25" s="11">
        <f>SUM(I23:I24)</f>
        <v>14185.071899999997</v>
      </c>
      <c r="J25" s="10">
        <f t="shared" si="19"/>
        <v>1</v>
      </c>
      <c r="K25" s="11">
        <f>SUM(K23:K24)</f>
        <v>14478.071899999997</v>
      </c>
      <c r="L25" s="10">
        <f t="shared" si="20"/>
        <v>1</v>
      </c>
      <c r="M25" s="11">
        <f>SUM(M23:M24)</f>
        <v>1740471</v>
      </c>
      <c r="N25" s="30">
        <f t="shared" si="21"/>
        <v>1</v>
      </c>
      <c r="O25" s="4">
        <f t="shared" ref="O25:T25" si="24">SUM(O23:O24)</f>
        <v>13598.082920000008</v>
      </c>
      <c r="P25" s="12">
        <f t="shared" si="24"/>
        <v>1</v>
      </c>
      <c r="Q25" s="4">
        <f t="shared" si="24"/>
        <v>13276.082920000008</v>
      </c>
      <c r="R25" s="12">
        <f t="shared" si="24"/>
        <v>0.99999999999999989</v>
      </c>
      <c r="S25" s="4">
        <f t="shared" si="24"/>
        <v>1684443</v>
      </c>
      <c r="T25" s="12">
        <f t="shared" si="24"/>
        <v>1</v>
      </c>
      <c r="U25" s="11"/>
      <c r="V25" s="10"/>
      <c r="W25" s="11"/>
      <c r="X25" s="10"/>
      <c r="Y25" s="11"/>
      <c r="Z25" s="30"/>
    </row>
    <row r="26" spans="1:26">
      <c r="A26" s="24"/>
      <c r="B26" s="18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</row>
    <row r="27" spans="1:26">
      <c r="A27" s="24"/>
      <c r="B27" s="15" t="s">
        <v>2</v>
      </c>
      <c r="C27" s="14">
        <v>27482.832319999998</v>
      </c>
      <c r="D27" s="12">
        <f>C27/$C$29</f>
        <v>0.97491959053036559</v>
      </c>
      <c r="E27" s="14">
        <v>27482.832319999998</v>
      </c>
      <c r="F27" s="12">
        <f>E27/$E$29</f>
        <v>1.0069610602612886</v>
      </c>
      <c r="G27" s="13">
        <v>1294781</v>
      </c>
      <c r="H27" s="12">
        <f>G27/$G$29</f>
        <v>0.78852457019664679</v>
      </c>
      <c r="I27" s="11">
        <f>I52-C52</f>
        <v>14535.580619999997</v>
      </c>
      <c r="J27" s="10">
        <f>I27/$I$29</f>
        <v>1.024709689346023</v>
      </c>
      <c r="K27" s="11">
        <f t="shared" ref="K27" si="25">K52-E52</f>
        <v>14535.580619999997</v>
      </c>
      <c r="L27" s="10">
        <f>K27/$K$29</f>
        <v>1.0039721255977463</v>
      </c>
      <c r="M27" s="11">
        <v>1388025</v>
      </c>
      <c r="N27" s="30">
        <f>M27/$M$29</f>
        <v>0.7974996423381947</v>
      </c>
      <c r="O27" s="14">
        <f>O52-I52</f>
        <v>11939.587060000005</v>
      </c>
      <c r="P27" s="12">
        <f>O27/$O$29</f>
        <v>0.87803458253952182</v>
      </c>
      <c r="Q27" s="14">
        <f t="shared" ref="Q27" si="26">Q52-K52</f>
        <v>11939.587060000005</v>
      </c>
      <c r="R27" s="12">
        <f>Q27/$Q$29</f>
        <v>0.89933055796249883</v>
      </c>
      <c r="S27" s="14">
        <f t="shared" ref="S27:S28" si="27">S52</f>
        <v>1337253</v>
      </c>
      <c r="T27" s="12">
        <f>S27/$S$29</f>
        <v>0.79388438789558324</v>
      </c>
      <c r="U27" s="11"/>
      <c r="V27" s="10"/>
      <c r="W27" s="11"/>
      <c r="X27" s="10"/>
      <c r="Y27" s="11"/>
      <c r="Z27" s="30"/>
    </row>
    <row r="28" spans="1:26">
      <c r="A28" s="24"/>
      <c r="B28" s="9" t="s">
        <v>1</v>
      </c>
      <c r="C28" s="8">
        <v>707.01286000000005</v>
      </c>
      <c r="D28" s="12">
        <f>C28/$C$29</f>
        <v>2.5080409469634416E-2</v>
      </c>
      <c r="E28" s="8">
        <v>-189.98713999999995</v>
      </c>
      <c r="F28" s="12">
        <f>E28/$E$29</f>
        <v>-6.9610602612885956E-3</v>
      </c>
      <c r="G28" s="7">
        <v>347249</v>
      </c>
      <c r="H28" s="12">
        <f>G28/$G$29</f>
        <v>0.21147542980335315</v>
      </c>
      <c r="I28" s="11">
        <f>I53-C53</f>
        <v>-350.50872000000004</v>
      </c>
      <c r="J28" s="10">
        <f t="shared" ref="J28:J29" si="28">I28/$I$29</f>
        <v>-2.4709689346022991E-2</v>
      </c>
      <c r="K28" s="11">
        <f>K53-E53</f>
        <v>-57.508720000000039</v>
      </c>
      <c r="L28" s="10">
        <f t="shared" ref="L28:L29" si="29">K28/$K$29</f>
        <v>-3.9721255977462058E-3</v>
      </c>
      <c r="M28" s="11">
        <v>352446</v>
      </c>
      <c r="N28" s="30">
        <f t="shared" ref="N28:N29" si="30">M28/$M$29</f>
        <v>0.20250035766180535</v>
      </c>
      <c r="O28" s="8">
        <f>O53-I53</f>
        <v>1658.49586</v>
      </c>
      <c r="P28" s="12">
        <f>O28/$O$29</f>
        <v>0.12196541746047827</v>
      </c>
      <c r="Q28" s="8">
        <f>Q53-K53</f>
        <v>1336.49586</v>
      </c>
      <c r="R28" s="12">
        <f>Q28/$Q$29</f>
        <v>0.10066944203750119</v>
      </c>
      <c r="S28" s="14">
        <f t="shared" si="27"/>
        <v>347190</v>
      </c>
      <c r="T28" s="12">
        <f>S28/$S$29</f>
        <v>0.2061156121044167</v>
      </c>
      <c r="U28" s="11"/>
      <c r="V28" s="10"/>
      <c r="W28" s="11"/>
      <c r="X28" s="10"/>
      <c r="Y28" s="11"/>
      <c r="Z28" s="30"/>
    </row>
    <row r="29" spans="1:26">
      <c r="A29" s="24"/>
      <c r="B29" s="5" t="s">
        <v>0</v>
      </c>
      <c r="C29" s="4">
        <f t="shared" ref="C29:H29" si="31">SUM(C27:C28)</f>
        <v>28189.845179999997</v>
      </c>
      <c r="D29" s="27">
        <f t="shared" si="31"/>
        <v>1</v>
      </c>
      <c r="E29" s="4">
        <f t="shared" si="31"/>
        <v>27292.845179999997</v>
      </c>
      <c r="F29" s="2">
        <f t="shared" si="31"/>
        <v>1</v>
      </c>
      <c r="G29" s="4">
        <f t="shared" si="31"/>
        <v>1642030</v>
      </c>
      <c r="H29" s="2">
        <f t="shared" si="31"/>
        <v>1</v>
      </c>
      <c r="I29" s="11">
        <f>SUM(I27:I28)</f>
        <v>14185.071899999997</v>
      </c>
      <c r="J29" s="10">
        <f t="shared" si="28"/>
        <v>1</v>
      </c>
      <c r="K29" s="11">
        <f>SUM(K27:K28)</f>
        <v>14478.071899999997</v>
      </c>
      <c r="L29" s="10">
        <f t="shared" si="29"/>
        <v>1</v>
      </c>
      <c r="M29" s="11">
        <f>SUM(M27:M28)</f>
        <v>1740471</v>
      </c>
      <c r="N29" s="30">
        <f t="shared" si="30"/>
        <v>1</v>
      </c>
      <c r="O29" s="4">
        <f t="shared" ref="O29:T29" si="32">SUM(O27:O28)</f>
        <v>13598.082920000004</v>
      </c>
      <c r="P29" s="12">
        <f t="shared" si="32"/>
        <v>1</v>
      </c>
      <c r="Q29" s="4">
        <f t="shared" si="32"/>
        <v>13276.082920000004</v>
      </c>
      <c r="R29" s="12">
        <f t="shared" si="32"/>
        <v>1</v>
      </c>
      <c r="S29" s="4">
        <f t="shared" si="32"/>
        <v>1684443</v>
      </c>
      <c r="T29" s="12">
        <f t="shared" si="32"/>
        <v>1</v>
      </c>
      <c r="U29" s="11"/>
      <c r="V29" s="10"/>
      <c r="W29" s="11"/>
      <c r="X29" s="10"/>
      <c r="Y29" s="11"/>
      <c r="Z29" s="30"/>
    </row>
    <row r="31" spans="1:26" ht="18.75">
      <c r="B31" s="39" t="s">
        <v>31</v>
      </c>
      <c r="C31" s="48" t="s">
        <v>22</v>
      </c>
      <c r="D31" s="49"/>
      <c r="E31" s="49"/>
      <c r="F31" s="49"/>
      <c r="G31" s="49"/>
      <c r="H31" s="50"/>
      <c r="I31" s="48" t="s">
        <v>25</v>
      </c>
      <c r="J31" s="49"/>
      <c r="K31" s="49"/>
      <c r="L31" s="49"/>
      <c r="M31" s="49"/>
      <c r="N31" s="50"/>
      <c r="O31" s="48" t="s">
        <v>24</v>
      </c>
      <c r="P31" s="49"/>
      <c r="Q31" s="49"/>
      <c r="R31" s="49"/>
      <c r="S31" s="49"/>
      <c r="T31" s="50"/>
      <c r="U31" s="48" t="s">
        <v>23</v>
      </c>
      <c r="V31" s="49"/>
      <c r="W31" s="49"/>
      <c r="X31" s="49"/>
      <c r="Y31" s="49"/>
      <c r="Z31" s="50"/>
    </row>
    <row r="32" spans="1:26" ht="24.75" customHeight="1">
      <c r="B32" s="38">
        <v>2019</v>
      </c>
      <c r="C32" s="51" t="s">
        <v>21</v>
      </c>
      <c r="D32" s="52"/>
      <c r="E32" s="52" t="s">
        <v>20</v>
      </c>
      <c r="F32" s="52"/>
      <c r="G32" s="52" t="s">
        <v>19</v>
      </c>
      <c r="H32" s="53"/>
      <c r="I32" s="51" t="s">
        <v>21</v>
      </c>
      <c r="J32" s="52"/>
      <c r="K32" s="52" t="s">
        <v>20</v>
      </c>
      <c r="L32" s="52"/>
      <c r="M32" s="52" t="s">
        <v>19</v>
      </c>
      <c r="N32" s="53"/>
      <c r="O32" s="51" t="s">
        <v>21</v>
      </c>
      <c r="P32" s="52"/>
      <c r="Q32" s="52" t="s">
        <v>20</v>
      </c>
      <c r="R32" s="52"/>
      <c r="S32" s="52" t="s">
        <v>19</v>
      </c>
      <c r="T32" s="53"/>
      <c r="U32" s="51" t="s">
        <v>21</v>
      </c>
      <c r="V32" s="52"/>
      <c r="W32" s="52" t="s">
        <v>20</v>
      </c>
      <c r="X32" s="52"/>
      <c r="Y32" s="52" t="s">
        <v>19</v>
      </c>
      <c r="Z32" s="53"/>
    </row>
    <row r="33" spans="2:26">
      <c r="B33" s="24"/>
      <c r="C33" s="37" t="s">
        <v>18</v>
      </c>
      <c r="D33" s="36" t="s">
        <v>17</v>
      </c>
      <c r="E33" s="36" t="s">
        <v>18</v>
      </c>
      <c r="F33" s="36" t="s">
        <v>17</v>
      </c>
      <c r="G33" s="36" t="s">
        <v>18</v>
      </c>
      <c r="H33" s="35" t="s">
        <v>17</v>
      </c>
      <c r="I33" s="37" t="s">
        <v>18</v>
      </c>
      <c r="J33" s="36" t="s">
        <v>17</v>
      </c>
      <c r="K33" s="36" t="s">
        <v>18</v>
      </c>
      <c r="L33" s="36" t="s">
        <v>17</v>
      </c>
      <c r="M33" s="36" t="s">
        <v>18</v>
      </c>
      <c r="N33" s="35" t="s">
        <v>17</v>
      </c>
      <c r="O33" s="37" t="s">
        <v>18</v>
      </c>
      <c r="P33" s="36" t="s">
        <v>17</v>
      </c>
      <c r="Q33" s="36" t="s">
        <v>18</v>
      </c>
      <c r="R33" s="36" t="s">
        <v>17</v>
      </c>
      <c r="S33" s="36" t="s">
        <v>18</v>
      </c>
      <c r="T33" s="35" t="s">
        <v>17</v>
      </c>
      <c r="U33" s="37" t="s">
        <v>18</v>
      </c>
      <c r="V33" s="36" t="s">
        <v>17</v>
      </c>
      <c r="W33" s="36" t="s">
        <v>18</v>
      </c>
      <c r="X33" s="36" t="s">
        <v>17</v>
      </c>
      <c r="Y33" s="36" t="s">
        <v>18</v>
      </c>
      <c r="Z33" s="35" t="s">
        <v>17</v>
      </c>
    </row>
    <row r="34" spans="2:26">
      <c r="B34" s="34" t="s">
        <v>16</v>
      </c>
      <c r="C34" s="14">
        <v>-364.34952999999996</v>
      </c>
      <c r="D34" s="33">
        <f>C34/$C$46</f>
        <v>-1.2924850337897455E-2</v>
      </c>
      <c r="E34" s="14">
        <v>-364.34952999999996</v>
      </c>
      <c r="F34" s="33">
        <f>E34/$E$46</f>
        <v>-1.3349635320065226E-2</v>
      </c>
      <c r="G34" s="14">
        <v>303924</v>
      </c>
      <c r="H34" s="33">
        <f>G34/G$46</f>
        <v>0.18509040638721583</v>
      </c>
      <c r="I34" s="11">
        <v>-287.55701999999997</v>
      </c>
      <c r="J34" s="31">
        <f>I34/$I$46</f>
        <v>-6.7860196506607543E-3</v>
      </c>
      <c r="K34" s="11">
        <v>-287.55701999999997</v>
      </c>
      <c r="L34" s="31">
        <f>K34/$K$46</f>
        <v>-6.8841442827139391E-3</v>
      </c>
      <c r="M34" s="11">
        <v>226074</v>
      </c>
      <c r="N34" s="30">
        <f>M34/$M$46</f>
        <v>0.12989242567098216</v>
      </c>
      <c r="O34" s="14">
        <v>-321</v>
      </c>
      <c r="P34" s="33">
        <f t="shared" ref="P34:R45" si="33">O34/O$46</f>
        <v>-5.7349079020241906E-3</v>
      </c>
      <c r="Q34" s="14">
        <v>-321</v>
      </c>
      <c r="R34" s="33">
        <f t="shared" si="33"/>
        <v>-5.831380456700638E-3</v>
      </c>
      <c r="S34" s="14">
        <v>164868</v>
      </c>
      <c r="T34" s="33">
        <f t="shared" ref="T34" si="34">S34/S$46</f>
        <v>9.7876864933987076E-2</v>
      </c>
      <c r="U34" s="11"/>
      <c r="V34" s="31"/>
      <c r="W34" s="11"/>
      <c r="X34" s="31"/>
      <c r="Y34" s="11"/>
      <c r="Z34" s="30"/>
    </row>
    <row r="35" spans="2:26">
      <c r="B35" s="29" t="s">
        <v>15</v>
      </c>
      <c r="C35" s="8">
        <v>4926.9437499999995</v>
      </c>
      <c r="D35" s="33">
        <f t="shared" ref="D35:D45" si="35">C35/$C$46</f>
        <v>0.17477725466529148</v>
      </c>
      <c r="E35" s="8">
        <v>4926.9437499999995</v>
      </c>
      <c r="F35" s="33">
        <f t="shared" ref="F35:F45" si="36">E35/$E$46</f>
        <v>0.18052144133402509</v>
      </c>
      <c r="G35" s="8">
        <v>422667</v>
      </c>
      <c r="H35" s="33">
        <f t="shared" ref="H35:H45" si="37">G35/$G$46</f>
        <v>0.25740516312125844</v>
      </c>
      <c r="I35" s="11">
        <v>8869.6058799999992</v>
      </c>
      <c r="J35" s="31">
        <f t="shared" ref="J35:J45" si="38">I35/$I$46</f>
        <v>0.20931264274228523</v>
      </c>
      <c r="K35" s="11">
        <v>8869.6058799999992</v>
      </c>
      <c r="L35" s="31">
        <f t="shared" ref="L35:L45" si="39">K35/$K$46</f>
        <v>0.21233926616963805</v>
      </c>
      <c r="M35" s="11">
        <v>516666</v>
      </c>
      <c r="N35" s="30">
        <f t="shared" ref="N35:N45" si="40">M35/$M$46</f>
        <v>0.2968541274172336</v>
      </c>
      <c r="O35" s="14">
        <v>16299</v>
      </c>
      <c r="P35" s="33">
        <f t="shared" si="33"/>
        <v>0.29119396852053669</v>
      </c>
      <c r="Q35" s="14">
        <v>16299</v>
      </c>
      <c r="R35" s="33">
        <f t="shared" si="33"/>
        <v>0.29609243010518282</v>
      </c>
      <c r="S35" s="8">
        <v>556930</v>
      </c>
      <c r="T35" s="33">
        <f t="shared" ref="T35" si="41">S35/S$46</f>
        <v>0.33063155001386213</v>
      </c>
      <c r="U35" s="11"/>
      <c r="V35" s="31"/>
      <c r="W35" s="11"/>
      <c r="X35" s="31"/>
      <c r="Y35" s="11"/>
      <c r="Z35" s="30"/>
    </row>
    <row r="36" spans="2:26">
      <c r="B36" s="29" t="s">
        <v>14</v>
      </c>
      <c r="C36" s="8"/>
      <c r="D36" s="33">
        <f t="shared" si="35"/>
        <v>0</v>
      </c>
      <c r="E36" s="8"/>
      <c r="F36" s="33">
        <f t="shared" si="36"/>
        <v>0</v>
      </c>
      <c r="G36" s="8"/>
      <c r="H36" s="33">
        <f t="shared" si="37"/>
        <v>0</v>
      </c>
      <c r="I36" s="11"/>
      <c r="J36" s="31">
        <f t="shared" si="38"/>
        <v>0</v>
      </c>
      <c r="K36" s="11"/>
      <c r="L36" s="31">
        <f t="shared" si="39"/>
        <v>0</v>
      </c>
      <c r="M36" s="11"/>
      <c r="N36" s="30">
        <f t="shared" si="40"/>
        <v>0</v>
      </c>
      <c r="O36" s="14"/>
      <c r="P36" s="33">
        <f t="shared" si="33"/>
        <v>0</v>
      </c>
      <c r="Q36" s="14">
        <v>0</v>
      </c>
      <c r="R36" s="33">
        <f t="shared" si="33"/>
        <v>0</v>
      </c>
      <c r="S36" s="8"/>
      <c r="T36" s="33">
        <f t="shared" ref="T36" si="42">S36/S$46</f>
        <v>0</v>
      </c>
      <c r="U36" s="11"/>
      <c r="V36" s="31"/>
      <c r="W36" s="11"/>
      <c r="X36" s="31"/>
      <c r="Y36" s="11"/>
      <c r="Z36" s="30"/>
    </row>
    <row r="37" spans="2:26">
      <c r="B37" s="29" t="s">
        <v>13</v>
      </c>
      <c r="C37" s="8">
        <v>9430.9701599999989</v>
      </c>
      <c r="D37" s="33">
        <f t="shared" si="35"/>
        <v>0.33455203814638329</v>
      </c>
      <c r="E37" s="8">
        <v>9430.9701599999989</v>
      </c>
      <c r="F37" s="33">
        <f t="shared" si="36"/>
        <v>0.34554734392114406</v>
      </c>
      <c r="G37" s="8">
        <v>446352</v>
      </c>
      <c r="H37" s="33">
        <f t="shared" si="37"/>
        <v>0.27182938192359457</v>
      </c>
      <c r="I37" s="11">
        <v>15815.210809999997</v>
      </c>
      <c r="J37" s="31">
        <f t="shared" si="38"/>
        <v>0.37322104442451925</v>
      </c>
      <c r="K37" s="11">
        <v>15815.210809999997</v>
      </c>
      <c r="L37" s="31">
        <f t="shared" si="39"/>
        <v>0.37861775406344511</v>
      </c>
      <c r="M37" s="11">
        <v>497922</v>
      </c>
      <c r="N37" s="30">
        <f t="shared" si="40"/>
        <v>0.28608462881599289</v>
      </c>
      <c r="O37" s="14">
        <v>20087</v>
      </c>
      <c r="P37" s="33">
        <f t="shared" si="33"/>
        <v>0.35886945491576294</v>
      </c>
      <c r="Q37" s="14">
        <v>20087</v>
      </c>
      <c r="R37" s="33">
        <f t="shared" si="33"/>
        <v>0.3649063527531019</v>
      </c>
      <c r="S37" s="8">
        <v>467372</v>
      </c>
      <c r="T37" s="33">
        <f t="shared" ref="T37" si="43">S37/S$46</f>
        <v>0.27746382632122307</v>
      </c>
      <c r="U37" s="11"/>
      <c r="V37" s="31"/>
      <c r="W37" s="11"/>
      <c r="X37" s="31"/>
      <c r="Y37" s="11"/>
      <c r="Z37" s="30"/>
    </row>
    <row r="38" spans="2:26">
      <c r="B38" s="29" t="s">
        <v>12</v>
      </c>
      <c r="C38" s="8">
        <v>422.94389000000001</v>
      </c>
      <c r="D38" s="33">
        <f t="shared" si="35"/>
        <v>1.5003413012713821E-2</v>
      </c>
      <c r="E38" s="8">
        <v>422.94389000000001</v>
      </c>
      <c r="F38" s="33">
        <f t="shared" si="36"/>
        <v>1.549651152932675E-2</v>
      </c>
      <c r="G38" s="8">
        <v>19828</v>
      </c>
      <c r="H38" s="33">
        <f t="shared" si="37"/>
        <v>1.2075297040857962E-2</v>
      </c>
      <c r="I38" s="11">
        <v>805.72049000000004</v>
      </c>
      <c r="J38" s="31">
        <f t="shared" si="38"/>
        <v>1.9014090068397608E-2</v>
      </c>
      <c r="K38" s="11">
        <v>805.72049000000004</v>
      </c>
      <c r="L38" s="31">
        <f t="shared" si="39"/>
        <v>1.9289030414555604E-2</v>
      </c>
      <c r="M38" s="11">
        <v>19072</v>
      </c>
      <c r="N38" s="30">
        <f t="shared" si="40"/>
        <v>1.0957953335620071E-2</v>
      </c>
      <c r="O38" s="14">
        <v>910</v>
      </c>
      <c r="P38" s="33">
        <f t="shared" si="33"/>
        <v>1.6257838600753936E-2</v>
      </c>
      <c r="Q38" s="14">
        <v>910</v>
      </c>
      <c r="R38" s="33">
        <f t="shared" si="33"/>
        <v>1.6531327774447289E-2</v>
      </c>
      <c r="S38" s="8">
        <v>24046</v>
      </c>
      <c r="T38" s="33">
        <f t="shared" ref="T38" si="44">S38/S$46</f>
        <v>1.4275342056691738E-2</v>
      </c>
      <c r="U38" s="11"/>
      <c r="V38" s="31"/>
      <c r="W38" s="11"/>
      <c r="X38" s="31"/>
      <c r="Y38" s="11"/>
      <c r="Z38" s="30"/>
    </row>
    <row r="39" spans="2:26">
      <c r="B39" s="29" t="s">
        <v>11</v>
      </c>
      <c r="C39" s="8">
        <v>5318.5073300000004</v>
      </c>
      <c r="D39" s="33">
        <f t="shared" si="35"/>
        <v>0.1886674898723229</v>
      </c>
      <c r="E39" s="8">
        <v>5318.5073300000004</v>
      </c>
      <c r="F39" s="33">
        <f t="shared" si="36"/>
        <v>0.19486818962712485</v>
      </c>
      <c r="G39" s="8">
        <v>38891</v>
      </c>
      <c r="H39" s="33">
        <f t="shared" si="37"/>
        <v>2.3684707343958392E-2</v>
      </c>
      <c r="I39" s="11">
        <v>7516.4943400000002</v>
      </c>
      <c r="J39" s="31">
        <f t="shared" si="38"/>
        <v>0.17738074450528227</v>
      </c>
      <c r="K39" s="11">
        <v>7516.4943400000002</v>
      </c>
      <c r="L39" s="31">
        <f t="shared" si="39"/>
        <v>0.17994563838769329</v>
      </c>
      <c r="M39" s="11">
        <v>56613</v>
      </c>
      <c r="N39" s="30">
        <f t="shared" si="40"/>
        <v>3.252740206530301E-2</v>
      </c>
      <c r="O39" s="14">
        <v>8704</v>
      </c>
      <c r="P39" s="33">
        <f t="shared" si="33"/>
        <v>0.15550354635270577</v>
      </c>
      <c r="Q39" s="14">
        <v>8704</v>
      </c>
      <c r="R39" s="33">
        <f t="shared" si="33"/>
        <v>0.15811942521844968</v>
      </c>
      <c r="S39" s="8">
        <v>57644</v>
      </c>
      <c r="T39" s="33">
        <f t="shared" ref="T39" si="45">S39/S$46</f>
        <v>3.4221401377191152E-2</v>
      </c>
      <c r="U39" s="11"/>
      <c r="V39" s="31"/>
      <c r="W39" s="11"/>
      <c r="X39" s="31"/>
      <c r="Y39" s="11"/>
      <c r="Z39" s="30"/>
    </row>
    <row r="40" spans="2:26">
      <c r="B40" s="29" t="s">
        <v>10</v>
      </c>
      <c r="C40" s="8">
        <v>8316.0157400000007</v>
      </c>
      <c r="D40" s="33">
        <f t="shared" si="35"/>
        <v>0.29500040482308176</v>
      </c>
      <c r="E40" s="8">
        <v>8316.0157400000007</v>
      </c>
      <c r="F40" s="33">
        <f t="shared" si="36"/>
        <v>0.30469581625348158</v>
      </c>
      <c r="G40" s="8">
        <v>74737</v>
      </c>
      <c r="H40" s="33">
        <f t="shared" si="37"/>
        <v>4.5515002770960336E-2</v>
      </c>
      <c r="I40" s="11">
        <v>10083.633049999999</v>
      </c>
      <c r="J40" s="31">
        <f t="shared" si="38"/>
        <v>0.23796230753591838</v>
      </c>
      <c r="K40" s="11">
        <v>10083.633049999999</v>
      </c>
      <c r="L40" s="31">
        <f t="shared" si="39"/>
        <v>0.24140319999888307</v>
      </c>
      <c r="M40" s="11">
        <v>69272</v>
      </c>
      <c r="N40" s="30">
        <f t="shared" si="40"/>
        <v>3.9800720609536155E-2</v>
      </c>
      <c r="O40" s="14">
        <v>9644</v>
      </c>
      <c r="P40" s="33">
        <f t="shared" si="33"/>
        <v>0.17229735765458346</v>
      </c>
      <c r="Q40" s="14">
        <v>9644</v>
      </c>
      <c r="R40" s="33">
        <f t="shared" si="33"/>
        <v>0.175195741820626</v>
      </c>
      <c r="S40" s="8">
        <v>68061</v>
      </c>
      <c r="T40" s="33">
        <f t="shared" ref="T40" si="46">S40/S$46</f>
        <v>4.0405641508795491E-2</v>
      </c>
      <c r="U40" s="11"/>
      <c r="V40" s="31"/>
      <c r="W40" s="11"/>
      <c r="X40" s="31"/>
      <c r="Y40" s="11"/>
      <c r="Z40" s="30"/>
    </row>
    <row r="41" spans="2:26">
      <c r="B41" s="29" t="s">
        <v>9</v>
      </c>
      <c r="C41" s="8">
        <v>-145.25513000000001</v>
      </c>
      <c r="D41" s="33">
        <f t="shared" si="35"/>
        <v>-5.1527466388164109E-3</v>
      </c>
      <c r="E41" s="8">
        <v>-145.25513000000001</v>
      </c>
      <c r="F41" s="33">
        <f t="shared" si="36"/>
        <v>-5.3220955544217834E-3</v>
      </c>
      <c r="G41" s="8">
        <v>10531</v>
      </c>
      <c r="H41" s="33">
        <f t="shared" si="37"/>
        <v>6.413402921992899E-3</v>
      </c>
      <c r="I41" s="11">
        <v>21.025880000000001</v>
      </c>
      <c r="J41" s="31">
        <f t="shared" si="38"/>
        <v>4.9618692964767462E-4</v>
      </c>
      <c r="K41" s="11">
        <v>21.025880000000001</v>
      </c>
      <c r="L41" s="31">
        <f t="shared" si="39"/>
        <v>5.0336170402318602E-4</v>
      </c>
      <c r="M41" s="11">
        <v>23799</v>
      </c>
      <c r="N41" s="30">
        <f t="shared" si="40"/>
        <v>1.3673884827727667E-2</v>
      </c>
      <c r="O41" s="14">
        <v>-455</v>
      </c>
      <c r="P41" s="33">
        <f t="shared" si="33"/>
        <v>-8.1289193003769682E-3</v>
      </c>
      <c r="Q41" s="14">
        <v>-455</v>
      </c>
      <c r="R41" s="33">
        <f t="shared" si="33"/>
        <v>-8.2656638872236447E-3</v>
      </c>
      <c r="S41" s="8">
        <v>22378</v>
      </c>
      <c r="T41" s="33">
        <f t="shared" ref="T41" si="47">S41/S$46</f>
        <v>1.3285103740524315E-2</v>
      </c>
      <c r="U41" s="11"/>
      <c r="V41" s="31"/>
      <c r="W41" s="11"/>
      <c r="X41" s="31"/>
      <c r="Y41" s="11"/>
      <c r="Z41" s="30"/>
    </row>
    <row r="42" spans="2:26">
      <c r="B42" s="29" t="s">
        <v>8</v>
      </c>
      <c r="C42" s="8"/>
      <c r="D42" s="33">
        <f t="shared" si="35"/>
        <v>0</v>
      </c>
      <c r="E42" s="8"/>
      <c r="F42" s="33">
        <f t="shared" si="36"/>
        <v>0</v>
      </c>
      <c r="G42" s="8">
        <v>166910</v>
      </c>
      <c r="H42" s="33">
        <f t="shared" si="37"/>
        <v>0.10164856914916293</v>
      </c>
      <c r="I42" s="11"/>
      <c r="J42" s="31">
        <f t="shared" si="38"/>
        <v>0</v>
      </c>
      <c r="K42" s="11"/>
      <c r="L42" s="31">
        <f t="shared" si="39"/>
        <v>0</v>
      </c>
      <c r="M42" s="11">
        <v>157208</v>
      </c>
      <c r="N42" s="30">
        <f t="shared" si="40"/>
        <v>9.0324975250952191E-2</v>
      </c>
      <c r="O42" s="14"/>
      <c r="P42" s="33">
        <f t="shared" si="33"/>
        <v>0</v>
      </c>
      <c r="Q42" s="14">
        <v>0</v>
      </c>
      <c r="R42" s="33">
        <f t="shared" si="33"/>
        <v>0</v>
      </c>
      <c r="S42" s="8">
        <v>146825</v>
      </c>
      <c r="T42" s="33">
        <f t="shared" ref="T42" si="48">S42/S$46</f>
        <v>8.71653122129986E-2</v>
      </c>
      <c r="U42" s="11"/>
      <c r="V42" s="31"/>
      <c r="W42" s="11"/>
      <c r="X42" s="31"/>
      <c r="Y42" s="11"/>
      <c r="Z42" s="30"/>
    </row>
    <row r="43" spans="2:26">
      <c r="B43" s="29" t="s">
        <v>7</v>
      </c>
      <c r="C43" s="8"/>
      <c r="D43" s="33">
        <f t="shared" si="35"/>
        <v>0</v>
      </c>
      <c r="E43" s="8"/>
      <c r="F43" s="33">
        <f t="shared" si="36"/>
        <v>0</v>
      </c>
      <c r="G43" s="8"/>
      <c r="H43" s="33">
        <f t="shared" si="37"/>
        <v>0</v>
      </c>
      <c r="I43" s="11"/>
      <c r="J43" s="31">
        <f t="shared" si="38"/>
        <v>0</v>
      </c>
      <c r="K43" s="11"/>
      <c r="L43" s="31">
        <f t="shared" si="39"/>
        <v>0</v>
      </c>
      <c r="M43" s="11"/>
      <c r="N43" s="30">
        <f t="shared" si="40"/>
        <v>0</v>
      </c>
      <c r="O43" s="14"/>
      <c r="P43" s="33">
        <f t="shared" si="33"/>
        <v>0</v>
      </c>
      <c r="Q43" s="14">
        <v>0</v>
      </c>
      <c r="R43" s="33">
        <f t="shared" si="33"/>
        <v>0</v>
      </c>
      <c r="S43" s="8"/>
      <c r="T43" s="33">
        <f t="shared" ref="T43" si="49">S43/S$46</f>
        <v>0</v>
      </c>
      <c r="U43" s="11"/>
      <c r="V43" s="31"/>
      <c r="W43" s="11"/>
      <c r="X43" s="31"/>
      <c r="Y43" s="11"/>
      <c r="Z43" s="30"/>
    </row>
    <row r="44" spans="2:26">
      <c r="B44" s="29" t="s">
        <v>6</v>
      </c>
      <c r="C44" s="8">
        <v>1911.6638600000001</v>
      </c>
      <c r="D44" s="33">
        <f t="shared" si="35"/>
        <v>6.7813918373566609E-2</v>
      </c>
      <c r="E44" s="8">
        <v>1911.6638600000001</v>
      </c>
      <c r="F44" s="33">
        <f t="shared" si="36"/>
        <v>7.0042674092507348E-2</v>
      </c>
      <c r="G44" s="8">
        <v>257</v>
      </c>
      <c r="H44" s="33">
        <f t="shared" si="37"/>
        <v>1.5651358379566757E-4</v>
      </c>
      <c r="I44" s="11">
        <v>1843.8825999999999</v>
      </c>
      <c r="J44" s="31">
        <f t="shared" si="38"/>
        <v>4.3513538835224554E-2</v>
      </c>
      <c r="K44" s="11">
        <v>1843.8825999999999</v>
      </c>
      <c r="L44" s="31">
        <f t="shared" si="39"/>
        <v>4.4142736834544026E-2</v>
      </c>
      <c r="M44" s="11">
        <v>38</v>
      </c>
      <c r="N44" s="30">
        <f t="shared" si="40"/>
        <v>2.183317044639066E-5</v>
      </c>
      <c r="O44" s="14">
        <v>6226</v>
      </c>
      <c r="P44" s="33">
        <f t="shared" si="33"/>
        <v>0.11123220123988352</v>
      </c>
      <c r="Q44" s="14">
        <v>6226</v>
      </c>
      <c r="R44" s="33">
        <f t="shared" si="33"/>
        <v>0.11310334804803168</v>
      </c>
      <c r="S44" s="8">
        <v>49</v>
      </c>
      <c r="T44" s="33">
        <f t="shared" ref="T44" si="50">S44/S$46</f>
        <v>2.9089734707556148E-5</v>
      </c>
      <c r="U44" s="11"/>
      <c r="V44" s="31"/>
      <c r="W44" s="11"/>
      <c r="X44" s="31"/>
      <c r="Y44" s="11"/>
      <c r="Z44" s="30"/>
    </row>
    <row r="45" spans="2:26">
      <c r="B45" s="29" t="s">
        <v>5</v>
      </c>
      <c r="C45" s="8">
        <v>-1627.5948900000001</v>
      </c>
      <c r="D45" s="33">
        <f t="shared" si="35"/>
        <v>-5.773692191664602E-2</v>
      </c>
      <c r="E45" s="8">
        <v>-2524.5948900000003</v>
      </c>
      <c r="F45" s="33">
        <f t="shared" si="36"/>
        <v>-9.2500245883122709E-2</v>
      </c>
      <c r="G45" s="8">
        <v>157933</v>
      </c>
      <c r="H45" s="33">
        <f t="shared" si="37"/>
        <v>9.6181555757202969E-2</v>
      </c>
      <c r="I45" s="11">
        <v>-2293.0989500000001</v>
      </c>
      <c r="J45" s="31">
        <f t="shared" si="38"/>
        <v>-5.4114535390614164E-2</v>
      </c>
      <c r="K45" s="11">
        <v>-2897.0989500000001</v>
      </c>
      <c r="L45" s="31">
        <f t="shared" si="39"/>
        <v>-6.9356843290068373E-2</v>
      </c>
      <c r="M45" s="11">
        <v>173807</v>
      </c>
      <c r="N45" s="30">
        <f t="shared" si="40"/>
        <v>9.9862048836205836E-2</v>
      </c>
      <c r="O45" s="14">
        <v>-5121</v>
      </c>
      <c r="P45" s="33">
        <f t="shared" si="33"/>
        <v>-9.1490540081825167E-2</v>
      </c>
      <c r="Q45" s="14">
        <v>-6047</v>
      </c>
      <c r="R45" s="33">
        <f t="shared" si="33"/>
        <v>-0.10985158137591512</v>
      </c>
      <c r="S45" s="8">
        <v>176270</v>
      </c>
      <c r="T45" s="33">
        <f t="shared" ref="T45" si="51">S45/S$46</f>
        <v>0.10464586810001882</v>
      </c>
      <c r="U45" s="11"/>
      <c r="V45" s="31"/>
      <c r="W45" s="11"/>
      <c r="X45" s="31"/>
      <c r="Y45" s="11"/>
      <c r="Z45" s="30"/>
    </row>
    <row r="46" spans="2:26">
      <c r="B46" s="28" t="s">
        <v>0</v>
      </c>
      <c r="C46" s="26">
        <f>SUM(C34:C45)</f>
        <v>28189.84518</v>
      </c>
      <c r="D46" s="27">
        <f t="shared" ref="D46:F46" si="52">SUM(D34:D45)</f>
        <v>0.99999999999999989</v>
      </c>
      <c r="E46" s="26">
        <f>SUM(E34:E45)</f>
        <v>27292.84518</v>
      </c>
      <c r="F46" s="27">
        <f t="shared" si="52"/>
        <v>0.99999999999999989</v>
      </c>
      <c r="G46" s="26">
        <f>SUM(G34:G45)</f>
        <v>1642030</v>
      </c>
      <c r="H46" s="27">
        <f>SUM(H34:H45)</f>
        <v>1</v>
      </c>
      <c r="I46" s="11">
        <f>SUM(I34:I45)</f>
        <v>42374.917079999992</v>
      </c>
      <c r="J46" s="31">
        <f>I46/$I$46</f>
        <v>1</v>
      </c>
      <c r="K46" s="11">
        <f>SUM(K34:K45)</f>
        <v>41770.917079999992</v>
      </c>
      <c r="L46" s="31">
        <f>K46/$K$46</f>
        <v>1</v>
      </c>
      <c r="M46" s="11">
        <f>SUM(M34:M45)</f>
        <v>1740471</v>
      </c>
      <c r="N46" s="30">
        <f>M46/$M$46</f>
        <v>1</v>
      </c>
      <c r="O46" s="14">
        <v>55973</v>
      </c>
      <c r="P46" s="33">
        <v>0.99999999999999989</v>
      </c>
      <c r="Q46" s="14">
        <v>55047</v>
      </c>
      <c r="R46" s="33">
        <v>1</v>
      </c>
      <c r="S46" s="26">
        <v>1684443</v>
      </c>
      <c r="T46" s="25">
        <v>1</v>
      </c>
      <c r="U46" s="11"/>
      <c r="V46" s="31"/>
      <c r="W46" s="11"/>
      <c r="X46" s="31"/>
      <c r="Y46" s="11"/>
      <c r="Z46" s="30"/>
    </row>
    <row r="47" spans="2:26">
      <c r="B47" s="24"/>
      <c r="C47" s="23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</row>
    <row r="48" spans="2:26">
      <c r="B48" s="21" t="s">
        <v>4</v>
      </c>
      <c r="C48" s="14">
        <v>24638.074837999997</v>
      </c>
      <c r="D48" s="12">
        <v>1.4647208121827411</v>
      </c>
      <c r="E48" s="14">
        <v>24638.074837999997</v>
      </c>
      <c r="F48" s="33">
        <f t="shared" ref="F48:F49" si="53">E48/$E$46</f>
        <v>0.90273017252355203</v>
      </c>
      <c r="G48" s="13">
        <v>1563945.8306100001</v>
      </c>
      <c r="H48" s="33">
        <f>G48/$G$50</f>
        <v>0.95244656346717183</v>
      </c>
      <c r="I48" s="11">
        <v>38458.607377999993</v>
      </c>
      <c r="J48" s="10">
        <f>I48/$I$50</f>
        <v>0.90757953119751567</v>
      </c>
      <c r="K48" s="11">
        <v>38458.607377999993</v>
      </c>
      <c r="L48" s="10">
        <f>K48/$K$50</f>
        <v>0.92070296910991356</v>
      </c>
      <c r="M48" s="11">
        <v>1647551.2784800001</v>
      </c>
      <c r="N48" s="30">
        <f>M48/$M$50</f>
        <v>0.94661231269007073</v>
      </c>
      <c r="O48" s="14">
        <v>54305</v>
      </c>
      <c r="P48" s="12">
        <f>O48/O50</f>
        <v>0.97019991781751913</v>
      </c>
      <c r="Q48" s="14">
        <v>54305</v>
      </c>
      <c r="R48" s="12">
        <f>Q48/Q50</f>
        <v>0.98652060966083532</v>
      </c>
      <c r="S48" s="13">
        <v>1509320.2076900001</v>
      </c>
      <c r="T48" s="33">
        <f>S48/$S$50</f>
        <v>0.89603519245827856</v>
      </c>
      <c r="U48" s="11"/>
      <c r="V48" s="10"/>
      <c r="W48" s="11"/>
      <c r="X48" s="10"/>
      <c r="Y48" s="11"/>
      <c r="Z48" s="30"/>
    </row>
    <row r="49" spans="2:26">
      <c r="B49" s="20" t="s">
        <v>3</v>
      </c>
      <c r="C49" s="8">
        <v>3551.7703419999989</v>
      </c>
      <c r="D49" s="12">
        <v>-0.46472081218274114</v>
      </c>
      <c r="E49" s="8">
        <v>2654.7703419999989</v>
      </c>
      <c r="F49" s="33">
        <f t="shared" si="53"/>
        <v>9.7269827476447759E-2</v>
      </c>
      <c r="G49" s="7">
        <v>78084.169389999995</v>
      </c>
      <c r="H49" s="33">
        <f>G49/$G$50</f>
        <v>4.7553436532828265E-2</v>
      </c>
      <c r="I49" s="11">
        <v>3916.3097019999991</v>
      </c>
      <c r="J49" s="10">
        <f t="shared" ref="J49:J50" si="54">I49/$I$50</f>
        <v>9.2420468802484321E-2</v>
      </c>
      <c r="K49" s="11">
        <v>3312.3097019999991</v>
      </c>
      <c r="L49" s="10">
        <f t="shared" ref="L49:L50" si="55">K49/$K$50</f>
        <v>7.9297030890086453E-2</v>
      </c>
      <c r="M49" s="11">
        <v>92919.721520000006</v>
      </c>
      <c r="N49" s="30">
        <f t="shared" ref="N49:N50" si="56">M49/$M$50</f>
        <v>5.3387687309929328E-2</v>
      </c>
      <c r="O49" s="14">
        <v>1668</v>
      </c>
      <c r="P49" s="12">
        <f>O49/O50</f>
        <v>2.9800082182480838E-2</v>
      </c>
      <c r="Q49" s="14">
        <v>742</v>
      </c>
      <c r="R49" s="12">
        <f>Q49/Q50</f>
        <v>1.3479390339164714E-2</v>
      </c>
      <c r="S49" s="7">
        <v>175122.79230999999</v>
      </c>
      <c r="T49" s="33">
        <f>S49/$S$50</f>
        <v>0.10396480754172151</v>
      </c>
      <c r="U49" s="11"/>
      <c r="V49" s="10"/>
      <c r="W49" s="11"/>
      <c r="X49" s="10"/>
      <c r="Y49" s="11"/>
      <c r="Z49" s="30"/>
    </row>
    <row r="50" spans="2:26">
      <c r="B50" s="19" t="s">
        <v>0</v>
      </c>
      <c r="C50" s="4">
        <f>SUM(C48:C49)</f>
        <v>28189.845179999997</v>
      </c>
      <c r="D50" s="2">
        <f t="shared" ref="D50:H50" si="57">SUM(D48:D49)</f>
        <v>1</v>
      </c>
      <c r="E50" s="4">
        <f t="shared" si="57"/>
        <v>27292.845179999997</v>
      </c>
      <c r="F50" s="2">
        <f t="shared" si="57"/>
        <v>0.99999999999999978</v>
      </c>
      <c r="G50" s="4">
        <f t="shared" si="57"/>
        <v>1642030</v>
      </c>
      <c r="H50" s="2">
        <f t="shared" si="57"/>
        <v>1</v>
      </c>
      <c r="I50" s="11">
        <f>SUM(I48:I49)</f>
        <v>42374.917079999992</v>
      </c>
      <c r="J50" s="10">
        <f t="shared" si="54"/>
        <v>1</v>
      </c>
      <c r="K50" s="11">
        <f>SUM(K48:K49)</f>
        <v>41770.917079999992</v>
      </c>
      <c r="L50" s="10">
        <f t="shared" si="55"/>
        <v>1</v>
      </c>
      <c r="M50" s="11">
        <f>SUM(M48:M49)</f>
        <v>1740471</v>
      </c>
      <c r="N50" s="30">
        <f t="shared" si="56"/>
        <v>1</v>
      </c>
      <c r="O50" s="14">
        <f t="shared" ref="O50:T50" si="58">SUM(O48:O49)</f>
        <v>55973</v>
      </c>
      <c r="P50" s="12">
        <f t="shared" si="58"/>
        <v>1</v>
      </c>
      <c r="Q50" s="14">
        <f t="shared" si="58"/>
        <v>55047</v>
      </c>
      <c r="R50" s="12">
        <f t="shared" si="58"/>
        <v>1</v>
      </c>
      <c r="S50" s="3">
        <f t="shared" si="58"/>
        <v>1684443</v>
      </c>
      <c r="T50" s="2">
        <f t="shared" si="58"/>
        <v>1</v>
      </c>
      <c r="U50" s="11"/>
      <c r="V50" s="10"/>
      <c r="W50" s="11"/>
      <c r="X50" s="10"/>
      <c r="Y50" s="11"/>
      <c r="Z50" s="30"/>
    </row>
    <row r="51" spans="2:26">
      <c r="B51" s="18"/>
      <c r="C51" s="17"/>
      <c r="D51" s="16"/>
      <c r="E51" s="17"/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7"/>
      <c r="T51" s="16"/>
      <c r="U51" s="17"/>
      <c r="V51" s="16"/>
      <c r="W51" s="17"/>
      <c r="X51" s="16"/>
      <c r="Y51" s="17"/>
      <c r="Z51" s="16"/>
    </row>
    <row r="52" spans="2:26">
      <c r="B52" s="15" t="s">
        <v>2</v>
      </c>
      <c r="C52" s="14">
        <v>27482.832319999998</v>
      </c>
      <c r="D52" s="12">
        <v>1.3007614213197969</v>
      </c>
      <c r="E52" s="14">
        <v>27482.832319999998</v>
      </c>
      <c r="F52" s="33">
        <f t="shared" ref="F52:F53" si="59">E52/$E$46</f>
        <v>1.0069610602612884</v>
      </c>
      <c r="G52" s="13">
        <v>1294781</v>
      </c>
      <c r="H52" s="33">
        <f>G52/$G$54</f>
        <v>0.78852457019664679</v>
      </c>
      <c r="I52" s="11">
        <v>42018.412939999995</v>
      </c>
      <c r="J52" s="10">
        <f>I52/$I$54</f>
        <v>0.9915869064869921</v>
      </c>
      <c r="K52" s="11">
        <v>42018.412939999995</v>
      </c>
      <c r="L52" s="10">
        <f>K52/$K$54</f>
        <v>1.0059250760409688</v>
      </c>
      <c r="M52" s="11">
        <v>1388025</v>
      </c>
      <c r="N52" s="30">
        <f>M52/$M$54</f>
        <v>0.7974996423381947</v>
      </c>
      <c r="O52" s="14">
        <v>53958</v>
      </c>
      <c r="P52" s="12">
        <f>O52/O54</f>
        <v>0.96400050024118766</v>
      </c>
      <c r="Q52" s="14">
        <v>53958</v>
      </c>
      <c r="R52" s="12">
        <f>Q52/Q54</f>
        <v>0.9802169055534361</v>
      </c>
      <c r="S52" s="13">
        <v>1337253</v>
      </c>
      <c r="T52" s="12">
        <v>0.79388438789558324</v>
      </c>
      <c r="U52" s="11"/>
      <c r="V52" s="10"/>
      <c r="W52" s="11"/>
      <c r="X52" s="10"/>
      <c r="Y52" s="11"/>
      <c r="Z52" s="30"/>
    </row>
    <row r="53" spans="2:26">
      <c r="B53" s="9" t="s">
        <v>1</v>
      </c>
      <c r="C53" s="8">
        <v>707.01286000000005</v>
      </c>
      <c r="D53" s="6">
        <v>-0.30076142131979694</v>
      </c>
      <c r="E53" s="8">
        <v>-189.98713999999995</v>
      </c>
      <c r="F53" s="33">
        <f t="shared" si="59"/>
        <v>-6.9610602612885947E-3</v>
      </c>
      <c r="G53" s="7">
        <v>347249</v>
      </c>
      <c r="H53" s="33">
        <f>G53/$G$54</f>
        <v>0.21147542980335315</v>
      </c>
      <c r="I53" s="11">
        <v>356.50414000000001</v>
      </c>
      <c r="J53" s="10">
        <f t="shared" ref="J53:J54" si="60">I53/$I$54</f>
        <v>8.4130935130080041E-3</v>
      </c>
      <c r="K53" s="11">
        <v>-247.49585999999999</v>
      </c>
      <c r="L53" s="10">
        <f>K53/$K$54</f>
        <v>-5.9250760409687428E-3</v>
      </c>
      <c r="M53" s="11">
        <v>352446</v>
      </c>
      <c r="N53" s="30">
        <f>M53/$M$54</f>
        <v>0.20250035766180535</v>
      </c>
      <c r="O53" s="14">
        <v>2015</v>
      </c>
      <c r="P53" s="12">
        <f>O53/O54</f>
        <v>3.5999499758812281E-2</v>
      </c>
      <c r="Q53" s="14">
        <v>1089</v>
      </c>
      <c r="R53" s="12">
        <f>Q53/Q54</f>
        <v>1.9783094446563846E-2</v>
      </c>
      <c r="S53" s="7">
        <v>347190</v>
      </c>
      <c r="T53" s="6">
        <v>0.2061156121044167</v>
      </c>
      <c r="U53" s="11"/>
      <c r="V53" s="10"/>
      <c r="W53" s="11"/>
      <c r="X53" s="10"/>
      <c r="Y53" s="11"/>
      <c r="Z53" s="30"/>
    </row>
    <row r="54" spans="2:26">
      <c r="B54" s="5" t="s">
        <v>0</v>
      </c>
      <c r="C54" s="4">
        <f t="shared" ref="C54" si="61">SUM(C52:C53)</f>
        <v>28189.845179999997</v>
      </c>
      <c r="D54" s="2">
        <v>1</v>
      </c>
      <c r="E54" s="4">
        <f t="shared" ref="E54" si="62">SUM(E52:E53)</f>
        <v>27292.845179999997</v>
      </c>
      <c r="F54" s="2">
        <v>1</v>
      </c>
      <c r="G54" s="4">
        <f t="shared" ref="G54" si="63">SUM(G52:G53)</f>
        <v>1642030</v>
      </c>
      <c r="H54" s="2">
        <f>SUM(H52:H53)</f>
        <v>1</v>
      </c>
      <c r="I54" s="11">
        <f>SUM(I52:I53)</f>
        <v>42374.917079999992</v>
      </c>
      <c r="J54" s="10">
        <f t="shared" si="60"/>
        <v>1</v>
      </c>
      <c r="K54" s="11">
        <f>SUM(K52:K53)</f>
        <v>41770.917079999992</v>
      </c>
      <c r="L54" s="10">
        <f>K54/$K$54</f>
        <v>1</v>
      </c>
      <c r="M54" s="11">
        <f>SUM(M52:M53)</f>
        <v>1740471</v>
      </c>
      <c r="N54" s="30">
        <f>M54/$M$54</f>
        <v>1</v>
      </c>
      <c r="O54" s="14">
        <f t="shared" ref="O54:T54" si="64">SUM(O52:O53)</f>
        <v>55973</v>
      </c>
      <c r="P54" s="12">
        <f t="shared" si="64"/>
        <v>1</v>
      </c>
      <c r="Q54" s="14">
        <f t="shared" si="64"/>
        <v>55047</v>
      </c>
      <c r="R54" s="12">
        <f t="shared" si="64"/>
        <v>1</v>
      </c>
      <c r="S54" s="3">
        <f t="shared" si="64"/>
        <v>1684443</v>
      </c>
      <c r="T54" s="2">
        <f t="shared" si="64"/>
        <v>1</v>
      </c>
      <c r="U54" s="11"/>
      <c r="V54" s="10"/>
      <c r="W54" s="11"/>
      <c r="X54" s="10"/>
      <c r="Y54" s="11"/>
      <c r="Z54" s="30"/>
    </row>
  </sheetData>
  <mergeCells count="33"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C32:D32"/>
    <mergeCell ref="E32:F32"/>
    <mergeCell ref="G32:H32"/>
    <mergeCell ref="I32:J32"/>
    <mergeCell ref="K32:L32"/>
    <mergeCell ref="C3:H3"/>
    <mergeCell ref="C6:H6"/>
    <mergeCell ref="I6:N6"/>
    <mergeCell ref="O6:T6"/>
    <mergeCell ref="U6:Z6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30.9.2019</vt:lpstr>
      <vt:lpstr>'פרסום תשואה 30.9.2019'!WPrint_Area_W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לימור בנעט</cp:lastModifiedBy>
  <dcterms:created xsi:type="dcterms:W3CDTF">2016-08-10T06:34:50Z</dcterms:created>
  <dcterms:modified xsi:type="dcterms:W3CDTF">2019-12-02T09:34:49Z</dcterms:modified>
</cp:coreProperties>
</file>