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חוברת_עבודה_זו" defaultThemeVersion="124226"/>
  <bookViews>
    <workbookView xWindow="-120" yWindow="-120" windowWidth="29040" windowHeight="15840"/>
  </bookViews>
  <sheets>
    <sheet name="פרסום תשואה 30.9.2018" sheetId="2" r:id="rId1"/>
  </sheets>
  <definedNames>
    <definedName name="TitleRegion1.a27.y48.2">'פרסום תשואה 30.9.2018'!$A$27:$Y$48</definedName>
    <definedName name="TitleRegion1.a4.y25.1">'פרסום תשואה 30.9.2018'!$A$4:$Y$25</definedName>
    <definedName name="_xlnm.Print_Area" localSheetId="0">'פרסום תשואה 30.9.2018'!$A$1:$Y$48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2" i="2" l="1"/>
  <c r="N46" i="2"/>
  <c r="H31" i="2" l="1"/>
  <c r="N31" i="2" s="1"/>
  <c r="H32" i="2"/>
  <c r="N32" i="2" s="1"/>
  <c r="H33" i="2"/>
  <c r="H34" i="2"/>
  <c r="N34" i="2" s="1"/>
  <c r="H35" i="2"/>
  <c r="N35" i="2" s="1"/>
  <c r="H36" i="2"/>
  <c r="N36" i="2" s="1"/>
  <c r="H37" i="2"/>
  <c r="H38" i="2"/>
  <c r="N38" i="2" s="1"/>
  <c r="H39" i="2"/>
  <c r="N39" i="2" s="1"/>
  <c r="H30" i="2"/>
  <c r="N30" i="2" s="1"/>
  <c r="D40" i="2"/>
  <c r="D17" i="2"/>
  <c r="N37" i="2" l="1"/>
  <c r="N33" i="2"/>
  <c r="D18" i="2" l="1"/>
  <c r="B18" i="2"/>
  <c r="B17" i="2"/>
  <c r="F48" i="2"/>
  <c r="D48" i="2"/>
  <c r="B48" i="2"/>
  <c r="F25" i="2"/>
  <c r="F19" i="2"/>
  <c r="H40" i="2" l="1"/>
  <c r="H41" i="2"/>
  <c r="G47" i="2"/>
  <c r="G46" i="2"/>
  <c r="G23" i="2"/>
  <c r="G24" i="2"/>
  <c r="G11" i="2"/>
  <c r="G15" i="2"/>
  <c r="G7" i="2"/>
  <c r="G8" i="2"/>
  <c r="G12" i="2"/>
  <c r="G14" i="2"/>
  <c r="G16" i="2"/>
  <c r="G9" i="2"/>
  <c r="G13" i="2"/>
  <c r="G17" i="2"/>
  <c r="G10" i="2"/>
  <c r="G18" i="2"/>
  <c r="R25" i="2"/>
  <c r="P25" i="2"/>
  <c r="N25" i="2"/>
  <c r="R22" i="2"/>
  <c r="P22" i="2"/>
  <c r="N22" i="2"/>
  <c r="R19" i="2"/>
  <c r="P19" i="2"/>
  <c r="N19" i="2"/>
  <c r="J47" i="2"/>
  <c r="H47" i="2"/>
  <c r="J46" i="2"/>
  <c r="H46" i="2"/>
  <c r="J44" i="2"/>
  <c r="J43" i="2"/>
  <c r="H44" i="2"/>
  <c r="H43" i="2"/>
  <c r="J31" i="2"/>
  <c r="J32" i="2"/>
  <c r="J33" i="2"/>
  <c r="J34" i="2"/>
  <c r="J35" i="2"/>
  <c r="J36" i="2"/>
  <c r="J37" i="2"/>
  <c r="J38" i="2"/>
  <c r="J39" i="2"/>
  <c r="J40" i="2"/>
  <c r="J41" i="2"/>
  <c r="J30" i="2"/>
  <c r="L25" i="2"/>
  <c r="J25" i="2"/>
  <c r="H25" i="2"/>
  <c r="L22" i="2"/>
  <c r="J22" i="2"/>
  <c r="H22" i="2"/>
  <c r="L19" i="2"/>
  <c r="J19" i="2"/>
  <c r="H19" i="2"/>
  <c r="F45" i="2"/>
  <c r="D45" i="2"/>
  <c r="B45" i="2"/>
  <c r="C45" i="2"/>
  <c r="F42" i="2"/>
  <c r="D42" i="2"/>
  <c r="B42" i="2"/>
  <c r="D25" i="2"/>
  <c r="B25" i="2"/>
  <c r="F22" i="2"/>
  <c r="D22" i="2"/>
  <c r="B22" i="2"/>
  <c r="D19" i="2"/>
  <c r="B19" i="2"/>
  <c r="C18" i="2" s="1"/>
  <c r="G20" i="2" l="1"/>
  <c r="G22" i="2" s="1"/>
  <c r="G21" i="2"/>
  <c r="I20" i="2"/>
  <c r="I21" i="2"/>
  <c r="P40" i="2"/>
  <c r="P36" i="2"/>
  <c r="K36" i="2"/>
  <c r="P43" i="2"/>
  <c r="N47" i="2"/>
  <c r="I47" i="2"/>
  <c r="O24" i="2"/>
  <c r="O23" i="2"/>
  <c r="O25" i="2"/>
  <c r="N41" i="2"/>
  <c r="E43" i="2"/>
  <c r="E45" i="2" s="1"/>
  <c r="E33" i="2"/>
  <c r="E37" i="2"/>
  <c r="E41" i="2"/>
  <c r="E46" i="2"/>
  <c r="E31" i="2"/>
  <c r="E39" i="2"/>
  <c r="E44" i="2"/>
  <c r="E36" i="2"/>
  <c r="E47" i="2"/>
  <c r="E34" i="2"/>
  <c r="E38" i="2"/>
  <c r="E30" i="2"/>
  <c r="E35" i="2"/>
  <c r="E32" i="2"/>
  <c r="E40" i="2"/>
  <c r="K20" i="2"/>
  <c r="K21" i="2"/>
  <c r="P39" i="2"/>
  <c r="P31" i="2"/>
  <c r="K31" i="2"/>
  <c r="P44" i="2"/>
  <c r="O22" i="2"/>
  <c r="O21" i="2"/>
  <c r="O20" i="2"/>
  <c r="Q25" i="2"/>
  <c r="Q24" i="2"/>
  <c r="Q23" i="2"/>
  <c r="G25" i="2"/>
  <c r="E24" i="2"/>
  <c r="E23" i="2"/>
  <c r="E25" i="2" s="1"/>
  <c r="K10" i="2"/>
  <c r="K14" i="2"/>
  <c r="K18" i="2"/>
  <c r="K11" i="2"/>
  <c r="K15" i="2"/>
  <c r="K7" i="2"/>
  <c r="K12" i="2"/>
  <c r="K13" i="2"/>
  <c r="K17" i="2"/>
  <c r="K8" i="2"/>
  <c r="K16" i="2"/>
  <c r="K9" i="2"/>
  <c r="M21" i="2"/>
  <c r="M20" i="2"/>
  <c r="P30" i="2"/>
  <c r="K30" i="2"/>
  <c r="P38" i="2"/>
  <c r="K38" i="2"/>
  <c r="P34" i="2"/>
  <c r="K34" i="2"/>
  <c r="N43" i="2"/>
  <c r="O43" i="2" s="1"/>
  <c r="Q20" i="2"/>
  <c r="Q22" i="2"/>
  <c r="Q21" i="2"/>
  <c r="S23" i="2"/>
  <c r="S25" i="2"/>
  <c r="S24" i="2"/>
  <c r="G48" i="2"/>
  <c r="N40" i="2"/>
  <c r="C20" i="2"/>
  <c r="C22" i="2" s="1"/>
  <c r="C11" i="2"/>
  <c r="C15" i="2"/>
  <c r="C7" i="2"/>
  <c r="C8" i="2"/>
  <c r="C12" i="2"/>
  <c r="C16" i="2"/>
  <c r="C9" i="2"/>
  <c r="C13" i="2"/>
  <c r="C10" i="2"/>
  <c r="C21" i="2"/>
  <c r="C14" i="2"/>
  <c r="H42" i="2"/>
  <c r="N42" i="2" s="1"/>
  <c r="G44" i="2"/>
  <c r="G43" i="2"/>
  <c r="K24" i="2"/>
  <c r="K23" i="2"/>
  <c r="K25" i="2" s="1"/>
  <c r="P32" i="2"/>
  <c r="S9" i="2"/>
  <c r="S13" i="2"/>
  <c r="S17" i="2"/>
  <c r="S12" i="2"/>
  <c r="S10" i="2"/>
  <c r="S14" i="2"/>
  <c r="S18" i="2"/>
  <c r="S7" i="2"/>
  <c r="S11" i="2"/>
  <c r="S15" i="2"/>
  <c r="S19" i="2"/>
  <c r="S8" i="2"/>
  <c r="S16" i="2"/>
  <c r="E11" i="2"/>
  <c r="E15" i="2"/>
  <c r="E7" i="2"/>
  <c r="E8" i="2"/>
  <c r="E12" i="2"/>
  <c r="E16" i="2"/>
  <c r="E13" i="2"/>
  <c r="E10" i="2"/>
  <c r="E9" i="2"/>
  <c r="E14" i="2"/>
  <c r="J42" i="2"/>
  <c r="K40" i="2" s="1"/>
  <c r="E17" i="2"/>
  <c r="C24" i="2"/>
  <c r="C23" i="2"/>
  <c r="M23" i="2"/>
  <c r="M24" i="2"/>
  <c r="P35" i="2"/>
  <c r="K35" i="2"/>
  <c r="P47" i="2"/>
  <c r="K47" i="2"/>
  <c r="J45" i="2"/>
  <c r="P45" i="2" s="1"/>
  <c r="Q45" i="2" s="1"/>
  <c r="E21" i="2"/>
  <c r="E20" i="2"/>
  <c r="C33" i="2"/>
  <c r="C37" i="2"/>
  <c r="C41" i="2"/>
  <c r="C30" i="2"/>
  <c r="C31" i="2"/>
  <c r="C39" i="2"/>
  <c r="C32" i="2"/>
  <c r="C40" i="2"/>
  <c r="C34" i="2"/>
  <c r="C38" i="2"/>
  <c r="C35" i="2"/>
  <c r="C36" i="2"/>
  <c r="G33" i="2"/>
  <c r="G37" i="2"/>
  <c r="G41" i="2"/>
  <c r="G35" i="2"/>
  <c r="G32" i="2"/>
  <c r="G40" i="2"/>
  <c r="G34" i="2"/>
  <c r="G38" i="2"/>
  <c r="G30" i="2"/>
  <c r="G31" i="2"/>
  <c r="G42" i="2" s="1"/>
  <c r="G39" i="2"/>
  <c r="G36" i="2"/>
  <c r="M9" i="2"/>
  <c r="M13" i="2"/>
  <c r="M17" i="2"/>
  <c r="M11" i="2"/>
  <c r="M15" i="2"/>
  <c r="M16" i="2"/>
  <c r="M10" i="2"/>
  <c r="M14" i="2"/>
  <c r="M18" i="2"/>
  <c r="M7" i="2"/>
  <c r="M19" i="2" s="1"/>
  <c r="M8" i="2"/>
  <c r="M12" i="2"/>
  <c r="I24" i="2"/>
  <c r="I23" i="2"/>
  <c r="I25" i="2" s="1"/>
  <c r="P41" i="2"/>
  <c r="K41" i="2"/>
  <c r="P37" i="2"/>
  <c r="K37" i="2"/>
  <c r="P33" i="2"/>
  <c r="K33" i="2"/>
  <c r="N44" i="2"/>
  <c r="O44" i="2" s="1"/>
  <c r="I44" i="2"/>
  <c r="P46" i="2"/>
  <c r="K46" i="2"/>
  <c r="S20" i="2"/>
  <c r="S21" i="2"/>
  <c r="S22" i="2"/>
  <c r="E18" i="2"/>
  <c r="C17" i="2"/>
  <c r="Q15" i="2"/>
  <c r="Q8" i="2"/>
  <c r="Q12" i="2"/>
  <c r="Q16" i="2"/>
  <c r="Q7" i="2"/>
  <c r="Q9" i="2"/>
  <c r="Q13" i="2"/>
  <c r="Q17" i="2"/>
  <c r="P42" i="2"/>
  <c r="Q10" i="2"/>
  <c r="Q14" i="2"/>
  <c r="Q18" i="2"/>
  <c r="Q11" i="2"/>
  <c r="Q19" i="2"/>
  <c r="O10" i="2"/>
  <c r="O14" i="2"/>
  <c r="O18" i="2"/>
  <c r="O8" i="2"/>
  <c r="O16" i="2"/>
  <c r="O11" i="2"/>
  <c r="O15" i="2"/>
  <c r="O19" i="2"/>
  <c r="O9" i="2"/>
  <c r="O13" i="2"/>
  <c r="O17" i="2"/>
  <c r="O12" i="2"/>
  <c r="O7" i="2"/>
  <c r="J48" i="2"/>
  <c r="P48" i="2" s="1"/>
  <c r="Q48" i="2" s="1"/>
  <c r="I9" i="2"/>
  <c r="I13" i="2"/>
  <c r="I17" i="2"/>
  <c r="I10" i="2"/>
  <c r="I14" i="2"/>
  <c r="I18" i="2"/>
  <c r="I11" i="2"/>
  <c r="I15" i="2"/>
  <c r="I7" i="2"/>
  <c r="I8" i="2"/>
  <c r="I12" i="2"/>
  <c r="I16" i="2"/>
  <c r="H48" i="2"/>
  <c r="N48" i="2" s="1"/>
  <c r="H45" i="2"/>
  <c r="N45" i="2" s="1"/>
  <c r="O45" i="2" s="1"/>
  <c r="G45" i="2"/>
  <c r="O48" i="2" l="1"/>
  <c r="O46" i="2"/>
  <c r="I40" i="2"/>
  <c r="K42" i="2"/>
  <c r="K22" i="2"/>
  <c r="E42" i="2"/>
  <c r="O47" i="2"/>
  <c r="I22" i="2"/>
  <c r="K48" i="2"/>
  <c r="C42" i="2"/>
  <c r="E22" i="2"/>
  <c r="Q47" i="2"/>
  <c r="M25" i="2"/>
  <c r="K32" i="2"/>
  <c r="I46" i="2"/>
  <c r="I48" i="2" s="1"/>
  <c r="K44" i="2"/>
  <c r="K39" i="2"/>
  <c r="K43" i="2"/>
  <c r="I32" i="2"/>
  <c r="I31" i="2"/>
  <c r="I36" i="2"/>
  <c r="I30" i="2"/>
  <c r="I35" i="2"/>
  <c r="I37" i="2"/>
  <c r="I38" i="2"/>
  <c r="I39" i="2"/>
  <c r="I33" i="2"/>
  <c r="I34" i="2"/>
  <c r="Q46" i="2"/>
  <c r="C25" i="2"/>
  <c r="I43" i="2"/>
  <c r="I45" i="2" s="1"/>
  <c r="M22" i="2"/>
  <c r="K19" i="2"/>
  <c r="Q44" i="2"/>
  <c r="I41" i="2"/>
  <c r="Q43" i="2"/>
  <c r="Q38" i="2"/>
  <c r="Q31" i="2"/>
  <c r="Q32" i="2"/>
  <c r="Q36" i="2"/>
  <c r="Q40" i="2"/>
  <c r="Q33" i="2"/>
  <c r="Q37" i="2"/>
  <c r="Q41" i="2"/>
  <c r="Q34" i="2"/>
  <c r="Q42" i="2"/>
  <c r="Q35" i="2"/>
  <c r="Q39" i="2"/>
  <c r="Q30" i="2"/>
  <c r="O37" i="2"/>
  <c r="O33" i="2"/>
  <c r="O35" i="2"/>
  <c r="O40" i="2"/>
  <c r="O36" i="2"/>
  <c r="O32" i="2"/>
  <c r="O31" i="2"/>
  <c r="O42" i="2"/>
  <c r="O38" i="2"/>
  <c r="O34" i="2"/>
  <c r="O30" i="2"/>
  <c r="O39" i="2"/>
  <c r="O41" i="2"/>
  <c r="I19" i="2"/>
  <c r="C19" i="2"/>
  <c r="E19" i="2"/>
  <c r="I42" i="2" l="1"/>
  <c r="K45" i="2"/>
</calcChain>
</file>

<file path=xl/sharedStrings.xml><?xml version="1.0" encoding="utf-8"?>
<sst xmlns="http://schemas.openxmlformats.org/spreadsheetml/2006/main" count="122" uniqueCount="30">
  <si>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</si>
  <si>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</si>
  <si>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</si>
  <si>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</si>
  <si>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</si>
  <si>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</si>
  <si>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</si>
  <si>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</si>
  <si>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</si>
  <si>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</si>
  <si>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</si>
  <si>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</si>
  <si>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</si>
  <si>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</si>
  <si>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</si>
  <si>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</si>
  <si>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</si>
  <si>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</si>
  <si>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</si>
  <si>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</si>
  <si>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</si>
  <si>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</si>
  <si>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</t>
  </si>
  <si>
    <t>רבעון 4</t>
  </si>
  <si>
    <t>רבעון 3</t>
  </si>
  <si>
    <t>רבעון 2</t>
  </si>
  <si>
    <t>פירוט תרומת אפיקי ההשקעה לתשואה הכוללת</t>
  </si>
  <si>
    <t>נוסטרו כללי והון פירוט תרומת אפיקי השקעה בגין התחייבויות מסוג 40,60,70,80,90</t>
  </si>
  <si>
    <t>נתונים מצטברים בשנת : 2018</t>
  </si>
  <si>
    <t>נתונים לרבעון בשנת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</si>
</sst>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 * #,##0.00_ ;_ * \-#,##0.00_ ;_ * &quot;-&quot;??_ ;_ @_ "/>
    <numFmt numFmtId="164" formatCode="_(* #,##0_);_(* \(#,##0\);_(* &quot;-&quot;_);_(@_)"/>
    <numFmt numFmtId="165" formatCode="_(&quot;$&quot;* #,##0.00_);_(&quot;$&quot;* \(#,##0.00\);_(&quot;$&quot;* &quot;-&quot;??_);_(@_)"/>
    <numFmt numFmtId="166" formatCode="0.0%"/>
    <numFmt numFmtId="167" formatCode="#,##0_ ;[Red]\-#,##0\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&quot;₪&quot;#,##0.00;[Red]&quot;₪&quot;\-#,##0.00"/>
    <numFmt numFmtId="177" formatCode="_-&quot;₪&quot;* #,##0_-;\-&quot;₪&quot;* #,##0_-;_-&quot;₪&quot;* &quot;-&quot;_-;_-@_-"/>
    <numFmt numFmtId="178" formatCode="_ [$€-2]\ * #,##0.00_ ;_ [$€-2]\ * \-#,##0.00_ ;_ [$€-2]\ * &quot;-&quot;??_ "/>
    <numFmt numFmtId="179" formatCode="mmmm\ yyyy"/>
  </numFmts>
  <fonts count="23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5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79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  <xf numFmtId="165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166" fontId="4" fillId="2" borderId="1" xfId="1" applyNumberFormat="1" applyFont="1" applyFill="1" applyBorder="1" applyAlignment="1">
      <alignment horizontal="right"/>
    </xf>
    <xf numFmtId="167" fontId="4" fillId="2" borderId="2" xfId="1" applyNumberFormat="1" applyFont="1" applyFill="1" applyBorder="1" applyAlignment="1">
      <alignment horizontal="right"/>
    </xf>
    <xf numFmtId="167" fontId="4" fillId="2" borderId="3" xfId="1" applyNumberFormat="1" applyFont="1" applyFill="1" applyBorder="1" applyAlignment="1">
      <alignment horizontal="right"/>
    </xf>
    <xf numFmtId="166" fontId="4" fillId="3" borderId="1" xfId="1" applyNumberFormat="1" applyFont="1" applyFill="1" applyBorder="1" applyAlignment="1">
      <alignment horizontal="right"/>
    </xf>
    <xf numFmtId="167" fontId="4" fillId="3" borderId="2" xfId="1" applyNumberFormat="1" applyFont="1" applyFill="1" applyBorder="1" applyAlignment="1">
      <alignment horizontal="right"/>
    </xf>
    <xf numFmtId="167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6" fontId="6" fillId="2" borderId="4" xfId="1" applyNumberFormat="1" applyFont="1" applyFill="1" applyBorder="1" applyAlignment="1">
      <alignment horizontal="right"/>
    </xf>
    <xf numFmtId="167" fontId="6" fillId="2" borderId="5" xfId="1" applyNumberFormat="1" applyFont="1" applyFill="1" applyBorder="1" applyAlignment="1">
      <alignment horizontal="right"/>
    </xf>
    <xf numFmtId="167" fontId="6" fillId="2" borderId="6" xfId="1" applyNumberFormat="1" applyFont="1" applyFill="1" applyBorder="1" applyAlignment="1">
      <alignment horizontal="right"/>
    </xf>
    <xf numFmtId="166" fontId="6" fillId="3" borderId="4" xfId="1" applyNumberFormat="1" applyFont="1" applyFill="1" applyBorder="1" applyAlignment="1">
      <alignment horizontal="right"/>
    </xf>
    <xf numFmtId="167" fontId="6" fillId="3" borderId="5" xfId="1" applyNumberFormat="1" applyFont="1" applyFill="1" applyBorder="1" applyAlignment="1">
      <alignment horizontal="right"/>
    </xf>
    <xf numFmtId="167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6" fontId="6" fillId="2" borderId="7" xfId="1" applyNumberFormat="1" applyFont="1" applyFill="1" applyBorder="1" applyAlignment="1">
      <alignment horizontal="right"/>
    </xf>
    <xf numFmtId="167" fontId="6" fillId="2" borderId="8" xfId="1" applyNumberFormat="1" applyFont="1" applyFill="1" applyBorder="1" applyAlignment="1">
      <alignment horizontal="right"/>
    </xf>
    <xf numFmtId="167" fontId="6" fillId="2" borderId="9" xfId="1" applyNumberFormat="1" applyFont="1" applyFill="1" applyBorder="1" applyAlignment="1">
      <alignment horizontal="right"/>
    </xf>
    <xf numFmtId="166" fontId="6" fillId="3" borderId="7" xfId="1" applyNumberFormat="1" applyFont="1" applyFill="1" applyBorder="1" applyAlignment="1">
      <alignment horizontal="right"/>
    </xf>
    <xf numFmtId="167" fontId="6" fillId="3" borderId="8" xfId="1" applyNumberFormat="1" applyFont="1" applyFill="1" applyBorder="1" applyAlignment="1">
      <alignment horizontal="right"/>
    </xf>
    <xf numFmtId="167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0" fontId="7" fillId="0" borderId="0" xfId="3" applyFont="1"/>
    <xf numFmtId="166" fontId="8" fillId="2" borderId="1" xfId="4" applyNumberFormat="1" applyFont="1" applyFill="1" applyBorder="1" applyAlignment="1">
      <alignment horizontal="right" vertical="center"/>
    </xf>
    <xf numFmtId="167" fontId="8" fillId="2" borderId="3" xfId="1" applyNumberFormat="1" applyFont="1" applyFill="1" applyBorder="1" applyAlignment="1">
      <alignment horizontal="right" vertical="center"/>
    </xf>
    <xf numFmtId="166" fontId="8" fillId="3" borderId="1" xfId="4" applyNumberFormat="1" applyFont="1" applyFill="1" applyBorder="1" applyAlignment="1">
      <alignment horizontal="right" vertical="center"/>
    </xf>
    <xf numFmtId="167" fontId="8" fillId="3" borderId="3" xfId="1" applyNumberFormat="1" applyFont="1" applyFill="1" applyBorder="1" applyAlignment="1">
      <alignment horizontal="right" vertical="center"/>
    </xf>
    <xf numFmtId="166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6" fontId="6" fillId="2" borderId="4" xfId="4" applyNumberFormat="1" applyFont="1" applyFill="1" applyBorder="1" applyAlignment="1">
      <alignment horizontal="right"/>
    </xf>
    <xf numFmtId="166" fontId="6" fillId="3" borderId="4" xfId="4" applyNumberFormat="1" applyFont="1" applyFill="1" applyBorder="1" applyAlignment="1">
      <alignment horizontal="right"/>
    </xf>
    <xf numFmtId="0" fontId="4" fillId="4" borderId="16" xfId="2" applyFont="1" applyFill="1" applyBorder="1"/>
    <xf numFmtId="166" fontId="6" fillId="2" borderId="7" xfId="4" applyNumberFormat="1" applyFont="1" applyFill="1" applyBorder="1" applyAlignment="1">
      <alignment horizontal="right"/>
    </xf>
    <xf numFmtId="166" fontId="6" fillId="2" borderId="17" xfId="1" applyNumberFormat="1" applyFont="1" applyFill="1" applyBorder="1" applyAlignment="1">
      <alignment horizontal="right"/>
    </xf>
    <xf numFmtId="166" fontId="6" fillId="3" borderId="7" xfId="4" applyNumberFormat="1" applyFont="1" applyFill="1" applyBorder="1" applyAlignment="1">
      <alignment horizontal="right"/>
    </xf>
    <xf numFmtId="166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Fill="1" applyBorder="1" applyAlignment="1">
      <alignment horizontal="center"/>
    </xf>
    <xf numFmtId="0" fontId="11" fillId="0" borderId="0" xfId="3" applyFont="1"/>
    <xf numFmtId="167" fontId="4" fillId="2" borderId="9" xfId="1" applyNumberFormat="1" applyFont="1" applyFill="1" applyBorder="1" applyAlignment="1">
      <alignment horizontal="right"/>
    </xf>
    <xf numFmtId="166" fontId="4" fillId="2" borderId="17" xfId="1" applyNumberFormat="1" applyFont="1" applyFill="1" applyBorder="1" applyAlignment="1">
      <alignment horizontal="right"/>
    </xf>
    <xf numFmtId="166" fontId="4" fillId="2" borderId="7" xfId="4" applyNumberFormat="1" applyFont="1" applyFill="1" applyBorder="1" applyAlignment="1">
      <alignment horizontal="right"/>
    </xf>
    <xf numFmtId="166" fontId="4" fillId="2" borderId="7" xfId="1" applyNumberFormat="1" applyFont="1" applyFill="1" applyBorder="1" applyAlignment="1">
      <alignment horizontal="right"/>
    </xf>
    <xf numFmtId="0" fontId="11" fillId="0" borderId="19" xfId="3" applyFont="1" applyBorder="1" applyAlignment="1">
      <alignment horizontal="center"/>
    </xf>
    <xf numFmtId="0" fontId="11" fillId="0" borderId="20" xfId="3" applyFont="1" applyBorder="1" applyAlignment="1">
      <alignment horizontal="center"/>
    </xf>
    <xf numFmtId="0" fontId="12" fillId="0" borderId="0" xfId="0" applyFont="1" applyAlignment="1">
      <alignment horizontal="right"/>
    </xf>
    <xf numFmtId="165" fontId="8" fillId="0" borderId="0" xfId="504" applyFont="1" applyAlignment="1">
      <alignment horizontal="right"/>
    </xf>
    <xf numFmtId="0" fontId="8" fillId="0" borderId="0" xfId="0" applyFont="1" applyAlignment="1">
      <alignment horizontal="right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</cellXfs>
  <cellStyles count="505">
    <cellStyle name="% 1" xfId="5"/>
    <cellStyle name="% 2" xfId="6"/>
    <cellStyle name="% 3" xfId="7"/>
    <cellStyle name="=C:\WINNT\SYSTEM32\COMMAND.COM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2" xfId="15"/>
    <cellStyle name="3" xfId="16"/>
    <cellStyle name="4" xfId="17"/>
    <cellStyle name="5" xfId="18"/>
    <cellStyle name="97" xfId="19"/>
    <cellStyle name="98" xfId="20"/>
    <cellStyle name="99" xfId="21"/>
    <cellStyle name="Comma [0] 2" xfId="22"/>
    <cellStyle name="Comma [0] 2 2" xfId="23"/>
    <cellStyle name="Comma [0] 2 2 2" xfId="24"/>
    <cellStyle name="Comma [0] 2 3" xfId="25"/>
    <cellStyle name="Comma [0] 2 4" xfId="26"/>
    <cellStyle name="Comma [0] 3" xfId="27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2 6" xfId="34"/>
    <cellStyle name="Comma 2 2 7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1"/>
    <cellStyle name="Comma 3 2" xfId="43"/>
    <cellStyle name="Comma 4" xfId="44"/>
    <cellStyle name="Comma 5" xfId="45"/>
    <cellStyle name="Comma 6" xfId="46"/>
    <cellStyle name="Comma 7" xfId="47"/>
    <cellStyle name="Currency" xfId="504" builtinId="4"/>
    <cellStyle name="Currency [0] _1" xfId="48"/>
    <cellStyle name="Euro" xfId="49"/>
    <cellStyle name="Hyperlink 2" xfId="50"/>
    <cellStyle name="Hyperlink 2 2" xfId="51"/>
    <cellStyle name="Hyperlink 2 2 2" xfId="52"/>
    <cellStyle name="Hyperlink 2 2 2 2" xfId="53"/>
    <cellStyle name="Hyperlink 2 3" xfId="54"/>
    <cellStyle name="Hyperlink 2 4" xfId="55"/>
    <cellStyle name="Hyperlink 2 5" xfId="56"/>
    <cellStyle name="Hyperlink 2 6" xfId="57"/>
    <cellStyle name="Hyperlink 2 7" xfId="58"/>
    <cellStyle name="Hyperlink 2 8" xfId="59"/>
    <cellStyle name="Hyperlink 2_Data" xfId="60"/>
    <cellStyle name="Normal" xfId="0" builtinId="0"/>
    <cellStyle name="Normal 10" xfId="61"/>
    <cellStyle name="Normal 11" xfId="62"/>
    <cellStyle name="Normal 12" xfId="63"/>
    <cellStyle name="Normal 12 2" xfId="64"/>
    <cellStyle name="Normal 12 3" xfId="65"/>
    <cellStyle name="Normal 12 4" xfId="66"/>
    <cellStyle name="Normal 12 5" xfId="67"/>
    <cellStyle name="Normal 12 6" xfId="68"/>
    <cellStyle name="Normal 12 7" xfId="69"/>
    <cellStyle name="Normal 12 8" xfId="70"/>
    <cellStyle name="Normal 13" xfId="71"/>
    <cellStyle name="Normal 13 2" xfId="72"/>
    <cellStyle name="Normal 13 3" xfId="73"/>
    <cellStyle name="Normal 13 4" xfId="74"/>
    <cellStyle name="Normal 13 5" xfId="75"/>
    <cellStyle name="Normal 13 6" xfId="76"/>
    <cellStyle name="Normal 13 7" xfId="77"/>
    <cellStyle name="Normal 13 8" xfId="78"/>
    <cellStyle name="Normal 14" xfId="79"/>
    <cellStyle name="Normal 14 2" xfId="80"/>
    <cellStyle name="Normal 14 3" xfId="81"/>
    <cellStyle name="Normal 14 4" xfId="82"/>
    <cellStyle name="Normal 14 5" xfId="83"/>
    <cellStyle name="Normal 14 6" xfId="84"/>
    <cellStyle name="Normal 14 7" xfId="85"/>
    <cellStyle name="Normal 14 8" xfId="86"/>
    <cellStyle name="Normal 15" xfId="87"/>
    <cellStyle name="Normal 15 2" xfId="88"/>
    <cellStyle name="Normal 15 3" xfId="89"/>
    <cellStyle name="Normal 15 4" xfId="90"/>
    <cellStyle name="Normal 15 5" xfId="91"/>
    <cellStyle name="Normal 15 6" xfId="92"/>
    <cellStyle name="Normal 15 7" xfId="93"/>
    <cellStyle name="Normal 15 8" xfId="94"/>
    <cellStyle name="Normal 16" xfId="95"/>
    <cellStyle name="Normal 16 2" xfId="96"/>
    <cellStyle name="Normal 16 3" xfId="97"/>
    <cellStyle name="Normal 16 4" xfId="98"/>
    <cellStyle name="Normal 16 5" xfId="99"/>
    <cellStyle name="Normal 16 6" xfId="100"/>
    <cellStyle name="Normal 16 7" xfId="101"/>
    <cellStyle name="Normal 16 8" xfId="102"/>
    <cellStyle name="Normal 17" xfId="103"/>
    <cellStyle name="Normal 17 2" xfId="104"/>
    <cellStyle name="Normal 17 3" xfId="105"/>
    <cellStyle name="Normal 18" xfId="106"/>
    <cellStyle name="Normal 18 2" xfId="107"/>
    <cellStyle name="Normal 18 3" xfId="108"/>
    <cellStyle name="Normal 19" xfId="109"/>
    <cellStyle name="Normal 2" xfId="110"/>
    <cellStyle name="Normal 2 10" xfId="111"/>
    <cellStyle name="Normal 2 11" xfId="112"/>
    <cellStyle name="Normal 2 12" xfId="113"/>
    <cellStyle name="Normal 2 13" xfId="114"/>
    <cellStyle name="Normal 2 2" xfId="115"/>
    <cellStyle name="Normal 2 2 2" xfId="116"/>
    <cellStyle name="Normal 2 2 2 2" xfId="117"/>
    <cellStyle name="Normal 2 2 2 2 2" xfId="118"/>
    <cellStyle name="Normal 2 2 2 2 2 2" xfId="119"/>
    <cellStyle name="Normal 2 2 2 2_ירידות ערך שנזקפו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 8" xfId="126"/>
    <cellStyle name="Normal 2 2 2_ירידות ערך שנזקפו" xfId="127"/>
    <cellStyle name="Normal 2 2 3" xfId="128"/>
    <cellStyle name="Normal 2 2 3 2" xfId="129"/>
    <cellStyle name="Normal 2 2 3 2 2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_ירידות ערך שנזקפו" xfId="137"/>
    <cellStyle name="Normal 2 3" xfId="138"/>
    <cellStyle name="Normal 2 3 2" xfId="139"/>
    <cellStyle name="Normal 2 3 2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 9" xfId="147"/>
    <cellStyle name="Normal 2 3_ירידות ערך שנזקפו" xfId="148"/>
    <cellStyle name="Normal 2 4" xfId="149"/>
    <cellStyle name="Normal 2 4 2" xfId="150"/>
    <cellStyle name="Normal 2 5" xfId="151"/>
    <cellStyle name="Normal 2 6" xfId="152"/>
    <cellStyle name="Normal 2 6 2" xfId="153"/>
    <cellStyle name="Normal 2 6 2 2" xfId="154"/>
    <cellStyle name="Normal 2 7" xfId="155"/>
    <cellStyle name="Normal 2 7 2" xfId="156"/>
    <cellStyle name="Normal 2 8" xfId="157"/>
    <cellStyle name="Normal 2 9" xfId="158"/>
    <cellStyle name="Normal 2_אלמנטרי" xfId="159"/>
    <cellStyle name="Normal 20" xfId="160"/>
    <cellStyle name="Normal 21" xfId="161"/>
    <cellStyle name="Normal 21 2" xfId="162"/>
    <cellStyle name="Normal 21 3" xfId="163"/>
    <cellStyle name="Normal 22" xfId="164"/>
    <cellStyle name="Normal 22 2" xfId="165"/>
    <cellStyle name="Normal 22 3" xfId="166"/>
    <cellStyle name="Normal 23" xfId="167"/>
    <cellStyle name="Normal 23 2" xfId="168"/>
    <cellStyle name="Normal 23 3" xfId="169"/>
    <cellStyle name="Normal 24" xfId="170"/>
    <cellStyle name="Normal 24 2" xfId="171"/>
    <cellStyle name="Normal 24 3" xfId="172"/>
    <cellStyle name="Normal 25" xfId="173"/>
    <cellStyle name="Normal 25 2" xfId="174"/>
    <cellStyle name="Normal 25 3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3"/>
    <cellStyle name="Normal 5" xfId="292"/>
    <cellStyle name="Normal 5 2" xfId="293"/>
    <cellStyle name="Normal 5 3" xfId="294"/>
    <cellStyle name="Normal 5 4" xfId="295"/>
    <cellStyle name="Normal 5 5" xfId="296"/>
    <cellStyle name="Normal 5 6" xfId="297"/>
    <cellStyle name="Normal 5 7" xfId="298"/>
    <cellStyle name="Normal 5 8" xfId="299"/>
    <cellStyle name="Normal 50" xfId="300"/>
    <cellStyle name="Normal 6" xfId="301"/>
    <cellStyle name="Normal 6 10" xfId="302"/>
    <cellStyle name="Normal 6 11" xfId="303"/>
    <cellStyle name="Normal 6 12" xfId="304"/>
    <cellStyle name="Normal 6 13" xfId="305"/>
    <cellStyle name="Normal 6 14" xfId="306"/>
    <cellStyle name="Normal 6 2" xfId="307"/>
    <cellStyle name="Normal 6 2 2" xfId="308"/>
    <cellStyle name="Normal 6 2 3" xfId="309"/>
    <cellStyle name="Normal 6 2 4" xfId="310"/>
    <cellStyle name="Normal 6 2 5" xfId="311"/>
    <cellStyle name="Normal 6 2 6" xfId="312"/>
    <cellStyle name="Normal 6 2 7" xfId="313"/>
    <cellStyle name="Normal 6 3" xfId="314"/>
    <cellStyle name="Normal 6 4" xfId="315"/>
    <cellStyle name="Normal 6 5" xfId="316"/>
    <cellStyle name="Normal 6 6" xfId="317"/>
    <cellStyle name="Normal 6 7" xfId="318"/>
    <cellStyle name="Normal 6 8" xfId="319"/>
    <cellStyle name="Normal 6 9" xfId="320"/>
    <cellStyle name="Normal 6_Data" xfId="321"/>
    <cellStyle name="Normal 60" xfId="322"/>
    <cellStyle name="Normal 64" xfId="323"/>
    <cellStyle name="Normal 64 2" xfId="324"/>
    <cellStyle name="Normal 64 2 2" xfId="325"/>
    <cellStyle name="Normal 64 3" xfId="326"/>
    <cellStyle name="Normal 64 3 2" xfId="327"/>
    <cellStyle name="Normal 64 4" xfId="328"/>
    <cellStyle name="Normal 64 4 2" xfId="329"/>
    <cellStyle name="Normal 64 5" xfId="330"/>
    <cellStyle name="Normal 65" xfId="331"/>
    <cellStyle name="Normal 65 2" xfId="332"/>
    <cellStyle name="Normal 65 2 2" xfId="333"/>
    <cellStyle name="Normal 65 3" xfId="334"/>
    <cellStyle name="Normal 65 3 2" xfId="335"/>
    <cellStyle name="Normal 65 4" xfId="336"/>
    <cellStyle name="Normal 65 4 2" xfId="337"/>
    <cellStyle name="Normal 65 5" xfId="338"/>
    <cellStyle name="Normal 7" xfId="339"/>
    <cellStyle name="Normal 7 10" xfId="340"/>
    <cellStyle name="Normal 7 11" xfId="341"/>
    <cellStyle name="Normal 7 12" xfId="342"/>
    <cellStyle name="Normal 7 13" xfId="343"/>
    <cellStyle name="Normal 7 14" xfId="344"/>
    <cellStyle name="Normal 7 2" xfId="345"/>
    <cellStyle name="Normal 7 2 2" xfId="346"/>
    <cellStyle name="Normal 7 2 3" xfId="347"/>
    <cellStyle name="Normal 7 2 4" xfId="348"/>
    <cellStyle name="Normal 7 2 5" xfId="349"/>
    <cellStyle name="Normal 7 2 6" xfId="350"/>
    <cellStyle name="Normal 7 2 7" xfId="351"/>
    <cellStyle name="Normal 7 3" xfId="352"/>
    <cellStyle name="Normal 7 4" xfId="353"/>
    <cellStyle name="Normal 7 5" xfId="354"/>
    <cellStyle name="Normal 7 6" xfId="355"/>
    <cellStyle name="Normal 7 7" xfId="356"/>
    <cellStyle name="Normal 7 8" xfId="357"/>
    <cellStyle name="Normal 7 9" xfId="358"/>
    <cellStyle name="Normal 7_Data" xfId="359"/>
    <cellStyle name="Normal 71" xfId="360"/>
    <cellStyle name="Normal 71 2" xfId="361"/>
    <cellStyle name="Normal 71 2 2" xfId="362"/>
    <cellStyle name="Normal 71 3" xfId="363"/>
    <cellStyle name="Normal 71 3 2" xfId="364"/>
    <cellStyle name="Normal 71 4" xfId="365"/>
    <cellStyle name="Normal 71 4 2" xfId="366"/>
    <cellStyle name="Normal 71 5" xfId="367"/>
    <cellStyle name="Normal 72" xfId="368"/>
    <cellStyle name="Normal 72 2" xfId="369"/>
    <cellStyle name="Normal 72 2 2" xfId="370"/>
    <cellStyle name="Normal 72 3" xfId="371"/>
    <cellStyle name="Normal 72 3 2" xfId="372"/>
    <cellStyle name="Normal 72 4" xfId="373"/>
    <cellStyle name="Normal 72 4 2" xfId="374"/>
    <cellStyle name="Normal 72 5" xfId="375"/>
    <cellStyle name="Normal 73" xfId="376"/>
    <cellStyle name="Normal 74" xfId="377"/>
    <cellStyle name="Normal 76" xfId="378"/>
    <cellStyle name="Normal 77" xfId="379"/>
    <cellStyle name="Normal 79" xfId="380"/>
    <cellStyle name="Normal 8" xfId="381"/>
    <cellStyle name="Normal 8 2" xfId="382"/>
    <cellStyle name="Normal 8 3" xfId="383"/>
    <cellStyle name="Normal 8 4" xfId="384"/>
    <cellStyle name="Normal 8 5" xfId="385"/>
    <cellStyle name="Normal 8 6" xfId="386"/>
    <cellStyle name="Normal 8 7" xfId="387"/>
    <cellStyle name="Normal 8 8" xfId="388"/>
    <cellStyle name="Normal 8_ירידות ערך שנזקפו" xfId="389"/>
    <cellStyle name="Normal 80" xfId="390"/>
    <cellStyle name="Normal 80 2" xfId="391"/>
    <cellStyle name="Normal 80 2 2" xfId="392"/>
    <cellStyle name="Normal 80 3" xfId="393"/>
    <cellStyle name="Normal 80 3 2" xfId="394"/>
    <cellStyle name="Normal 80 4" xfId="395"/>
    <cellStyle name="Normal 80 4 2" xfId="396"/>
    <cellStyle name="Normal 80 5" xfId="397"/>
    <cellStyle name="Normal 81" xfId="398"/>
    <cellStyle name="Normal 81 2" xfId="399"/>
    <cellStyle name="Normal 81 2 2" xfId="400"/>
    <cellStyle name="Normal 81 3" xfId="401"/>
    <cellStyle name="Normal 81 3 2" xfId="402"/>
    <cellStyle name="Normal 81 4" xfId="403"/>
    <cellStyle name="Normal 81 4 2" xfId="404"/>
    <cellStyle name="Normal 81 5" xfId="405"/>
    <cellStyle name="Normal 82" xfId="406"/>
    <cellStyle name="Normal 82 2" xfId="407"/>
    <cellStyle name="Normal 82 2 2" xfId="408"/>
    <cellStyle name="Normal 82 3" xfId="409"/>
    <cellStyle name="Normal 82 3 2" xfId="410"/>
    <cellStyle name="Normal 82 4" xfId="411"/>
    <cellStyle name="Normal 82 4 2" xfId="412"/>
    <cellStyle name="Normal 82 5" xfId="413"/>
    <cellStyle name="Normal 9" xfId="414"/>
    <cellStyle name="Normal 9 2" xfId="415"/>
    <cellStyle name="Normal 9 3" xfId="416"/>
    <cellStyle name="Normal 9 4" xfId="417"/>
    <cellStyle name="Normal 9 5" xfId="418"/>
    <cellStyle name="Normal 9 6" xfId="419"/>
    <cellStyle name="Normal 9 7" xfId="420"/>
    <cellStyle name="Normal 9 8" xfId="421"/>
    <cellStyle name="Normal 9_ירידות ערך שנזקפו" xfId="422"/>
    <cellStyle name="Normal_תרומה לרווח 3.10" xfId="2"/>
    <cellStyle name="Percent 2" xfId="4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pageSetUpPr fitToPage="1"/>
  </sheetPr>
  <dimension ref="A1:Z54"/>
  <sheetViews>
    <sheetView rightToLeft="1" tabSelected="1" workbookViewId="0">
      <selection activeCell="N49" sqref="A49:XFD1048576"/>
    </sheetView>
  </sheetViews>
  <sheetFormatPr defaultColWidth="0" defaultRowHeight="15" zeroHeight="1"/>
  <cols>
    <col min="1" max="1" width="23.25" style="1" customWidth="1"/>
    <col min="2" max="2" width="9.625" style="1" customWidth="1"/>
    <col min="3" max="3" width="9.125" style="1" customWidth="1"/>
    <col min="4" max="4" width="10.125" style="1" customWidth="1"/>
    <col min="5" max="5" width="9.625" style="1" customWidth="1"/>
    <col min="6" max="6" width="12.375" style="1" customWidth="1"/>
    <col min="7" max="7" width="9.625" style="1" customWidth="1"/>
    <col min="8" max="11" width="9.125" style="1" customWidth="1"/>
    <col min="12" max="12" width="9.875" style="1" customWidth="1"/>
    <col min="13" max="17" width="9.125" style="1" customWidth="1"/>
    <col min="18" max="18" width="9.875" style="1" customWidth="1"/>
    <col min="19" max="23" width="9.125" style="1" customWidth="1"/>
    <col min="24" max="24" width="9.875" style="1" bestFit="1" customWidth="1"/>
    <col min="25" max="25" width="9.125" style="1" customWidth="1"/>
    <col min="26" max="26" width="0" style="1" hidden="1" customWidth="1"/>
    <col min="27" max="16384" width="9.125" style="1" hidden="1"/>
  </cols>
  <sheetData>
    <row r="1" spans="1:25" ht="18.75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>
      <c r="A3" s="54" t="s">
        <v>29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8.75" customHeight="1">
      <c r="A4" s="50"/>
      <c r="B4" s="58" t="s">
        <v>22</v>
      </c>
      <c r="C4" s="59"/>
      <c r="D4" s="59"/>
      <c r="E4" s="59"/>
      <c r="F4" s="59"/>
      <c r="G4" s="60"/>
      <c r="H4" s="58" t="s">
        <v>25</v>
      </c>
      <c r="I4" s="59"/>
      <c r="J4" s="59"/>
      <c r="K4" s="59"/>
      <c r="L4" s="59"/>
      <c r="M4" s="60"/>
      <c r="N4" s="58" t="s">
        <v>24</v>
      </c>
      <c r="O4" s="59"/>
      <c r="P4" s="59"/>
      <c r="Q4" s="59"/>
      <c r="R4" s="59"/>
      <c r="S4" s="60"/>
      <c r="T4" s="58" t="s">
        <v>23</v>
      </c>
      <c r="U4" s="59"/>
      <c r="V4" s="59"/>
      <c r="W4" s="59"/>
      <c r="X4" s="59"/>
      <c r="Y4" s="60"/>
    </row>
    <row r="5" spans="1:25" ht="27.75" customHeight="1">
      <c r="A5" s="50"/>
      <c r="B5" s="57" t="s">
        <v>21</v>
      </c>
      <c r="C5" s="55"/>
      <c r="D5" s="55" t="s">
        <v>20</v>
      </c>
      <c r="E5" s="55"/>
      <c r="F5" s="55" t="s">
        <v>19</v>
      </c>
      <c r="G5" s="56"/>
      <c r="H5" s="57" t="s">
        <v>21</v>
      </c>
      <c r="I5" s="55"/>
      <c r="J5" s="55" t="s">
        <v>20</v>
      </c>
      <c r="K5" s="55"/>
      <c r="L5" s="55" t="s">
        <v>19</v>
      </c>
      <c r="M5" s="56"/>
      <c r="N5" s="57" t="s">
        <v>21</v>
      </c>
      <c r="O5" s="55"/>
      <c r="P5" s="55" t="s">
        <v>20</v>
      </c>
      <c r="Q5" s="55"/>
      <c r="R5" s="55" t="s">
        <v>19</v>
      </c>
      <c r="S5" s="56"/>
      <c r="T5" s="57" t="s">
        <v>21</v>
      </c>
      <c r="U5" s="55"/>
      <c r="V5" s="55" t="s">
        <v>20</v>
      </c>
      <c r="W5" s="55"/>
      <c r="X5" s="55" t="s">
        <v>19</v>
      </c>
      <c r="Y5" s="56"/>
    </row>
    <row r="6" spans="1:25" ht="21" customHeight="1">
      <c r="A6" s="51"/>
      <c r="B6" s="43" t="s">
        <v>18</v>
      </c>
      <c r="C6" s="42" t="s">
        <v>17</v>
      </c>
      <c r="D6" s="42" t="s">
        <v>18</v>
      </c>
      <c r="E6" s="42" t="s">
        <v>17</v>
      </c>
      <c r="F6" s="42" t="s">
        <v>18</v>
      </c>
      <c r="G6" s="41" t="s">
        <v>17</v>
      </c>
      <c r="H6" s="43" t="s">
        <v>18</v>
      </c>
      <c r="I6" s="42" t="s">
        <v>17</v>
      </c>
      <c r="J6" s="42" t="s">
        <v>18</v>
      </c>
      <c r="K6" s="42" t="s">
        <v>17</v>
      </c>
      <c r="L6" s="42" t="s">
        <v>18</v>
      </c>
      <c r="M6" s="41" t="s">
        <v>17</v>
      </c>
      <c r="N6" s="43" t="s">
        <v>18</v>
      </c>
      <c r="O6" s="42" t="s">
        <v>17</v>
      </c>
      <c r="P6" s="42" t="s">
        <v>18</v>
      </c>
      <c r="Q6" s="42" t="s">
        <v>17</v>
      </c>
      <c r="R6" s="42" t="s">
        <v>18</v>
      </c>
      <c r="S6" s="41" t="s">
        <v>17</v>
      </c>
      <c r="T6" s="43" t="s">
        <v>18</v>
      </c>
      <c r="U6" s="42" t="s">
        <v>17</v>
      </c>
      <c r="V6" s="42" t="s">
        <v>18</v>
      </c>
      <c r="W6" s="42" t="s">
        <v>17</v>
      </c>
      <c r="X6" s="42" t="s">
        <v>18</v>
      </c>
      <c r="Y6" s="41" t="s">
        <v>17</v>
      </c>
    </row>
    <row r="7" spans="1:25">
      <c r="A7" s="40" t="s">
        <v>16</v>
      </c>
      <c r="B7" s="21">
        <v>-11</v>
      </c>
      <c r="C7" s="39">
        <f>B7/$B$19</f>
        <v>2.7918781725888324E-3</v>
      </c>
      <c r="D7" s="21">
        <v>-11</v>
      </c>
      <c r="E7" s="39">
        <f>D7/$D$19</f>
        <v>3.0054644808743172E-3</v>
      </c>
      <c r="F7" s="21">
        <v>161378</v>
      </c>
      <c r="G7" s="39">
        <f>F7/$F$19</f>
        <v>0.11553564946831321</v>
      </c>
      <c r="H7" s="18">
        <v>36</v>
      </c>
      <c r="I7" s="37">
        <f>H7/$H$19</f>
        <v>4.0807073226025847E-3</v>
      </c>
      <c r="J7" s="18">
        <v>36</v>
      </c>
      <c r="K7" s="37">
        <f>J7/$J$19</f>
        <v>4.0098017375807529E-3</v>
      </c>
      <c r="L7" s="18">
        <v>165858</v>
      </c>
      <c r="M7" s="37">
        <f>L7/$L$19</f>
        <v>0.11588615267447588</v>
      </c>
      <c r="N7" s="21">
        <v>-4</v>
      </c>
      <c r="O7" s="39">
        <f>N7/$N$19</f>
        <v>-2.2779043280182233E-4</v>
      </c>
      <c r="P7" s="21">
        <v>-4</v>
      </c>
      <c r="Q7" s="39">
        <f>P7/$P$19</f>
        <v>-2.2832353444831327E-4</v>
      </c>
      <c r="R7" s="21">
        <v>184618</v>
      </c>
      <c r="S7" s="38">
        <f>R7/$R$19</f>
        <v>0.12104106143841244</v>
      </c>
      <c r="T7" s="18"/>
      <c r="U7" s="37"/>
      <c r="V7" s="18"/>
      <c r="W7" s="37"/>
      <c r="X7" s="18"/>
      <c r="Y7" s="36"/>
    </row>
    <row r="8" spans="1:25">
      <c r="A8" s="35" t="s">
        <v>15</v>
      </c>
      <c r="B8" s="14">
        <v>-511</v>
      </c>
      <c r="C8" s="39">
        <f t="shared" ref="C8:C18" si="0">B8/$B$19</f>
        <v>0.12969543147208121</v>
      </c>
      <c r="D8" s="14">
        <v>-511</v>
      </c>
      <c r="E8" s="39">
        <f t="shared" ref="E8:E18" si="1">D8/$D$19</f>
        <v>0.13961748633879781</v>
      </c>
      <c r="F8" s="14">
        <v>297374</v>
      </c>
      <c r="G8" s="39">
        <f t="shared" ref="G8:G18" si="2">F8/$F$19</f>
        <v>0.21289951681759703</v>
      </c>
      <c r="H8" s="11">
        <v>-1053</v>
      </c>
      <c r="I8" s="37">
        <f t="shared" ref="I8:I18" si="3">H8/$H$19</f>
        <v>-0.11936068918612559</v>
      </c>
      <c r="J8" s="18">
        <v>-1053</v>
      </c>
      <c r="K8" s="37">
        <f t="shared" ref="K8:K18" si="4">J8/$J$19</f>
        <v>-0.11728670082423702</v>
      </c>
      <c r="L8" s="11">
        <v>299290</v>
      </c>
      <c r="M8" s="37">
        <f t="shared" ref="M8:M18" si="5">L8/$L$19</f>
        <v>0.2091160307850323</v>
      </c>
      <c r="N8" s="14">
        <v>228</v>
      </c>
      <c r="O8" s="39">
        <f t="shared" ref="O8:O19" si="6">N8/$N$19</f>
        <v>1.2984054669703872E-2</v>
      </c>
      <c r="P8" s="14">
        <v>228</v>
      </c>
      <c r="Q8" s="39">
        <f t="shared" ref="Q8:Q19" si="7">P8/$P$19</f>
        <v>1.3014441463553857E-2</v>
      </c>
      <c r="R8" s="14">
        <v>349093</v>
      </c>
      <c r="S8" s="38">
        <f t="shared" ref="S8:S19" si="8">R8/$R$19</f>
        <v>0.22887577192212955</v>
      </c>
      <c r="T8" s="11"/>
      <c r="U8" s="37"/>
      <c r="V8" s="11"/>
      <c r="W8" s="37"/>
      <c r="X8" s="11"/>
      <c r="Y8" s="36"/>
    </row>
    <row r="9" spans="1:25">
      <c r="A9" s="35" t="s">
        <v>14</v>
      </c>
      <c r="B9" s="14"/>
      <c r="C9" s="39">
        <f t="shared" si="0"/>
        <v>0</v>
      </c>
      <c r="D9" s="14"/>
      <c r="E9" s="39">
        <f t="shared" si="1"/>
        <v>0</v>
      </c>
      <c r="F9" s="14"/>
      <c r="G9" s="39">
        <f t="shared" si="2"/>
        <v>0</v>
      </c>
      <c r="H9" s="11"/>
      <c r="I9" s="37">
        <f t="shared" si="3"/>
        <v>0</v>
      </c>
      <c r="J9" s="18"/>
      <c r="K9" s="37">
        <f t="shared" si="4"/>
        <v>0</v>
      </c>
      <c r="L9" s="11"/>
      <c r="M9" s="37">
        <f t="shared" si="5"/>
        <v>0</v>
      </c>
      <c r="N9" s="14"/>
      <c r="O9" s="39">
        <f t="shared" si="6"/>
        <v>0</v>
      </c>
      <c r="P9" s="14"/>
      <c r="Q9" s="39">
        <f t="shared" si="7"/>
        <v>0</v>
      </c>
      <c r="R9" s="14"/>
      <c r="S9" s="38">
        <f t="shared" si="8"/>
        <v>0</v>
      </c>
      <c r="T9" s="11"/>
      <c r="U9" s="37"/>
      <c r="V9" s="11"/>
      <c r="W9" s="37"/>
      <c r="X9" s="11"/>
      <c r="Y9" s="36"/>
    </row>
    <row r="10" spans="1:25">
      <c r="A10" s="35" t="s">
        <v>13</v>
      </c>
      <c r="B10" s="14">
        <v>-1095</v>
      </c>
      <c r="C10" s="39">
        <f t="shared" si="0"/>
        <v>0.2779187817258883</v>
      </c>
      <c r="D10" s="14">
        <v>-1095</v>
      </c>
      <c r="E10" s="39">
        <f t="shared" si="1"/>
        <v>0.29918032786885246</v>
      </c>
      <c r="F10" s="14">
        <v>464497</v>
      </c>
      <c r="G10" s="39">
        <f t="shared" si="2"/>
        <v>0.33254819474205333</v>
      </c>
      <c r="H10" s="11">
        <v>4238</v>
      </c>
      <c r="I10" s="37">
        <f t="shared" si="3"/>
        <v>0.48038993425527093</v>
      </c>
      <c r="J10" s="18">
        <v>4238</v>
      </c>
      <c r="K10" s="37">
        <f t="shared" si="4"/>
        <v>0.47204277121853422</v>
      </c>
      <c r="L10" s="11">
        <v>482148</v>
      </c>
      <c r="M10" s="37">
        <f t="shared" si="5"/>
        <v>0.33688020318400802</v>
      </c>
      <c r="N10" s="14">
        <v>4991</v>
      </c>
      <c r="O10" s="39">
        <f t="shared" si="6"/>
        <v>0.28422551252847378</v>
      </c>
      <c r="P10" s="14">
        <v>4991</v>
      </c>
      <c r="Q10" s="39">
        <f t="shared" si="7"/>
        <v>0.28489069010788287</v>
      </c>
      <c r="R10" s="14">
        <v>488456</v>
      </c>
      <c r="S10" s="38">
        <f t="shared" si="8"/>
        <v>0.32024630700127388</v>
      </c>
      <c r="T10" s="11"/>
      <c r="U10" s="37"/>
      <c r="V10" s="11"/>
      <c r="W10" s="37"/>
      <c r="X10" s="11"/>
      <c r="Y10" s="36"/>
    </row>
    <row r="11" spans="1:25">
      <c r="A11" s="35" t="s">
        <v>12</v>
      </c>
      <c r="B11" s="14">
        <v>108</v>
      </c>
      <c r="C11" s="39">
        <f t="shared" si="0"/>
        <v>-2.7411167512690356E-2</v>
      </c>
      <c r="D11" s="14">
        <v>108</v>
      </c>
      <c r="E11" s="39">
        <f t="shared" si="1"/>
        <v>-2.9508196721311476E-2</v>
      </c>
      <c r="F11" s="14">
        <v>12908</v>
      </c>
      <c r="G11" s="39">
        <f t="shared" si="2"/>
        <v>9.2412482701296761E-3</v>
      </c>
      <c r="H11" s="11">
        <v>200</v>
      </c>
      <c r="I11" s="37">
        <f t="shared" si="3"/>
        <v>2.2670596236681023E-2</v>
      </c>
      <c r="J11" s="18">
        <v>200</v>
      </c>
      <c r="K11" s="37">
        <f t="shared" si="4"/>
        <v>2.2276676319893073E-2</v>
      </c>
      <c r="L11" s="11">
        <v>13582</v>
      </c>
      <c r="M11" s="37">
        <f t="shared" si="5"/>
        <v>9.4898390528327329E-3</v>
      </c>
      <c r="N11" s="14">
        <v>180</v>
      </c>
      <c r="O11" s="39">
        <f t="shared" si="6"/>
        <v>1.0250569476082005E-2</v>
      </c>
      <c r="P11" s="14">
        <v>180</v>
      </c>
      <c r="Q11" s="39">
        <f t="shared" si="7"/>
        <v>1.0274559050174097E-2</v>
      </c>
      <c r="R11" s="14">
        <v>19116</v>
      </c>
      <c r="S11" s="38">
        <f t="shared" si="8"/>
        <v>1.2533019155535712E-2</v>
      </c>
      <c r="T11" s="11"/>
      <c r="U11" s="37"/>
      <c r="V11" s="11"/>
      <c r="W11" s="37"/>
      <c r="X11" s="11"/>
      <c r="Y11" s="36"/>
    </row>
    <row r="12" spans="1:25">
      <c r="A12" s="35" t="s">
        <v>11</v>
      </c>
      <c r="B12" s="14">
        <v>-1602</v>
      </c>
      <c r="C12" s="39">
        <f t="shared" si="0"/>
        <v>0.40659898477157358</v>
      </c>
      <c r="D12" s="14">
        <v>-1602</v>
      </c>
      <c r="E12" s="39">
        <f t="shared" si="1"/>
        <v>0.43770491803278688</v>
      </c>
      <c r="F12" s="14">
        <v>60653</v>
      </c>
      <c r="G12" s="39">
        <f t="shared" si="2"/>
        <v>4.3423414264655659E-2</v>
      </c>
      <c r="H12" s="11">
        <v>1197</v>
      </c>
      <c r="I12" s="37">
        <f t="shared" si="3"/>
        <v>0.13568351847653592</v>
      </c>
      <c r="J12" s="18">
        <v>1197</v>
      </c>
      <c r="K12" s="37">
        <f t="shared" si="4"/>
        <v>0.13332590777456005</v>
      </c>
      <c r="L12" s="11">
        <v>62349</v>
      </c>
      <c r="M12" s="37">
        <f t="shared" si="5"/>
        <v>4.3563685400166988E-2</v>
      </c>
      <c r="N12" s="14">
        <v>5159</v>
      </c>
      <c r="O12" s="39">
        <f t="shared" si="6"/>
        <v>0.29379271070615032</v>
      </c>
      <c r="P12" s="14">
        <v>5159</v>
      </c>
      <c r="Q12" s="39">
        <f t="shared" si="7"/>
        <v>0.29448027855471204</v>
      </c>
      <c r="R12" s="14">
        <v>73116</v>
      </c>
      <c r="S12" s="38">
        <f t="shared" si="8"/>
        <v>4.7937028069478402E-2</v>
      </c>
      <c r="T12" s="11"/>
      <c r="U12" s="37"/>
      <c r="V12" s="11"/>
      <c r="W12" s="37"/>
      <c r="X12" s="11"/>
      <c r="Y12" s="36"/>
    </row>
    <row r="13" spans="1:25">
      <c r="A13" s="35" t="s">
        <v>10</v>
      </c>
      <c r="B13" s="14">
        <v>-1765</v>
      </c>
      <c r="C13" s="39">
        <f t="shared" si="0"/>
        <v>0.4479695431472081</v>
      </c>
      <c r="D13" s="14">
        <v>-1765</v>
      </c>
      <c r="E13" s="39">
        <f t="shared" si="1"/>
        <v>0.48224043715846993</v>
      </c>
      <c r="F13" s="14">
        <v>139811</v>
      </c>
      <c r="G13" s="39">
        <f t="shared" si="2"/>
        <v>0.1000951473423536</v>
      </c>
      <c r="H13" s="11">
        <v>3741</v>
      </c>
      <c r="I13" s="37">
        <f t="shared" si="3"/>
        <v>0.42405350260711855</v>
      </c>
      <c r="J13" s="18">
        <v>3741</v>
      </c>
      <c r="K13" s="37">
        <f t="shared" si="4"/>
        <v>0.41668523056359991</v>
      </c>
      <c r="L13" s="11">
        <v>143534</v>
      </c>
      <c r="M13" s="37">
        <f t="shared" si="5"/>
        <v>0.10028821665507978</v>
      </c>
      <c r="N13" s="14">
        <v>6354</v>
      </c>
      <c r="O13" s="39">
        <f t="shared" si="6"/>
        <v>0.36184510250569474</v>
      </c>
      <c r="P13" s="14">
        <v>6354</v>
      </c>
      <c r="Q13" s="39">
        <f t="shared" si="7"/>
        <v>0.36269193447114562</v>
      </c>
      <c r="R13" s="14">
        <v>152537</v>
      </c>
      <c r="S13" s="38">
        <f t="shared" si="8"/>
        <v>0.10000780199455696</v>
      </c>
      <c r="T13" s="11"/>
      <c r="U13" s="37"/>
      <c r="V13" s="11"/>
      <c r="W13" s="37"/>
      <c r="X13" s="11"/>
      <c r="Y13" s="36"/>
    </row>
    <row r="14" spans="1:25">
      <c r="A14" s="35" t="s">
        <v>9</v>
      </c>
      <c r="B14" s="14">
        <v>60</v>
      </c>
      <c r="C14" s="39">
        <f t="shared" si="0"/>
        <v>-1.5228426395939087E-2</v>
      </c>
      <c r="D14" s="14">
        <v>60</v>
      </c>
      <c r="E14" s="39">
        <f t="shared" si="1"/>
        <v>-1.6393442622950821E-2</v>
      </c>
      <c r="F14" s="14">
        <v>3078</v>
      </c>
      <c r="G14" s="39">
        <f t="shared" si="2"/>
        <v>2.2036382224557751E-3</v>
      </c>
      <c r="H14" s="11">
        <v>337</v>
      </c>
      <c r="I14" s="37">
        <f t="shared" si="3"/>
        <v>3.8199954658807524E-2</v>
      </c>
      <c r="J14" s="18">
        <v>337</v>
      </c>
      <c r="K14" s="37">
        <f t="shared" si="4"/>
        <v>3.7536199599019826E-2</v>
      </c>
      <c r="L14" s="11">
        <v>13272</v>
      </c>
      <c r="M14" s="37">
        <f t="shared" si="5"/>
        <v>9.2732398696212665E-3</v>
      </c>
      <c r="N14" s="14">
        <v>-495</v>
      </c>
      <c r="O14" s="39">
        <f t="shared" si="6"/>
        <v>-2.8189066059225512E-2</v>
      </c>
      <c r="P14" s="14">
        <v>-495</v>
      </c>
      <c r="Q14" s="39">
        <f t="shared" si="7"/>
        <v>-2.8255037387978767E-2</v>
      </c>
      <c r="R14" s="14">
        <v>12776</v>
      </c>
      <c r="S14" s="38">
        <f t="shared" si="8"/>
        <v>8.3763262571209599E-3</v>
      </c>
      <c r="T14" s="11"/>
      <c r="U14" s="37"/>
      <c r="V14" s="11"/>
      <c r="W14" s="37"/>
      <c r="X14" s="11"/>
      <c r="Y14" s="36"/>
    </row>
    <row r="15" spans="1:25">
      <c r="A15" s="35" t="s">
        <v>8</v>
      </c>
      <c r="B15" s="14"/>
      <c r="C15" s="39">
        <f t="shared" si="0"/>
        <v>0</v>
      </c>
      <c r="D15" s="14"/>
      <c r="E15" s="39">
        <f t="shared" si="1"/>
        <v>0</v>
      </c>
      <c r="F15" s="14">
        <v>142848</v>
      </c>
      <c r="G15" s="39">
        <f t="shared" si="2"/>
        <v>0.10226943235911715</v>
      </c>
      <c r="H15" s="11"/>
      <c r="I15" s="37">
        <f t="shared" si="3"/>
        <v>0</v>
      </c>
      <c r="J15" s="18"/>
      <c r="K15" s="37">
        <f t="shared" si="4"/>
        <v>0</v>
      </c>
      <c r="L15" s="11">
        <v>137077</v>
      </c>
      <c r="M15" s="37">
        <f t="shared" si="5"/>
        <v>9.5776665280897705E-2</v>
      </c>
      <c r="N15" s="14"/>
      <c r="O15" s="39">
        <f t="shared" si="6"/>
        <v>0</v>
      </c>
      <c r="P15" s="14"/>
      <c r="Q15" s="39">
        <f t="shared" si="7"/>
        <v>0</v>
      </c>
      <c r="R15" s="14">
        <v>129623</v>
      </c>
      <c r="S15" s="38">
        <f t="shared" si="8"/>
        <v>8.4984700878740618E-2</v>
      </c>
      <c r="T15" s="11"/>
      <c r="U15" s="37"/>
      <c r="V15" s="11"/>
      <c r="W15" s="37"/>
      <c r="X15" s="11"/>
      <c r="Y15" s="36"/>
    </row>
    <row r="16" spans="1:25">
      <c r="A16" s="35" t="s">
        <v>7</v>
      </c>
      <c r="B16" s="14"/>
      <c r="C16" s="39">
        <f t="shared" si="0"/>
        <v>0</v>
      </c>
      <c r="D16" s="14"/>
      <c r="E16" s="39">
        <f t="shared" si="1"/>
        <v>0</v>
      </c>
      <c r="F16" s="14"/>
      <c r="G16" s="39">
        <f t="shared" si="2"/>
        <v>0</v>
      </c>
      <c r="H16" s="11"/>
      <c r="I16" s="37">
        <f t="shared" si="3"/>
        <v>0</v>
      </c>
      <c r="J16" s="18"/>
      <c r="K16" s="37">
        <f t="shared" si="4"/>
        <v>0</v>
      </c>
      <c r="L16" s="11"/>
      <c r="M16" s="37">
        <f t="shared" si="5"/>
        <v>0</v>
      </c>
      <c r="N16" s="14"/>
      <c r="O16" s="39">
        <f t="shared" si="6"/>
        <v>0</v>
      </c>
      <c r="P16" s="14"/>
      <c r="Q16" s="39">
        <f t="shared" si="7"/>
        <v>0</v>
      </c>
      <c r="R16" s="14"/>
      <c r="S16" s="38">
        <f t="shared" si="8"/>
        <v>0</v>
      </c>
      <c r="T16" s="11"/>
      <c r="U16" s="37"/>
      <c r="V16" s="11"/>
      <c r="W16" s="37"/>
      <c r="X16" s="11"/>
      <c r="Y16" s="36"/>
    </row>
    <row r="17" spans="1:25">
      <c r="A17" s="35" t="s">
        <v>6</v>
      </c>
      <c r="B17" s="14">
        <f>-1812--75</f>
        <v>-1737</v>
      </c>
      <c r="C17" s="39">
        <f t="shared" si="0"/>
        <v>0.44086294416243654</v>
      </c>
      <c r="D17" s="14">
        <f>-1812-75</f>
        <v>-1887</v>
      </c>
      <c r="E17" s="39">
        <f t="shared" si="1"/>
        <v>0.51557377049180331</v>
      </c>
      <c r="F17" s="14">
        <v>-302</v>
      </c>
      <c r="G17" s="39">
        <f t="shared" si="2"/>
        <v>-2.1621141753789606E-4</v>
      </c>
      <c r="H17" s="11">
        <v>-1162</v>
      </c>
      <c r="I17" s="37">
        <f t="shared" si="3"/>
        <v>-0.13171616413511675</v>
      </c>
      <c r="J17" s="18">
        <v>-1162</v>
      </c>
      <c r="K17" s="37">
        <f t="shared" si="4"/>
        <v>-0.12942748941857876</v>
      </c>
      <c r="L17" s="11">
        <v>57</v>
      </c>
      <c r="M17" s="37">
        <f t="shared" si="5"/>
        <v>3.9826301429205253E-5</v>
      </c>
      <c r="N17" s="14">
        <v>-113</v>
      </c>
      <c r="O17" s="39">
        <f t="shared" si="6"/>
        <v>-6.435079726651481E-3</v>
      </c>
      <c r="P17" s="14">
        <v>-113</v>
      </c>
      <c r="Q17" s="39">
        <f t="shared" si="7"/>
        <v>-6.4501398481648497E-3</v>
      </c>
      <c r="R17" s="14">
        <v>23</v>
      </c>
      <c r="S17" s="38">
        <f t="shared" si="8"/>
        <v>1.5079485278160774E-5</v>
      </c>
      <c r="T17" s="11"/>
      <c r="U17" s="37"/>
      <c r="V17" s="11"/>
      <c r="W17" s="37"/>
      <c r="X17" s="11"/>
      <c r="Y17" s="36"/>
    </row>
    <row r="18" spans="1:25">
      <c r="A18" s="35" t="s">
        <v>5</v>
      </c>
      <c r="B18" s="14">
        <f>2688-75</f>
        <v>2613</v>
      </c>
      <c r="C18" s="39">
        <f t="shared" si="0"/>
        <v>-0.66319796954314725</v>
      </c>
      <c r="D18" s="14">
        <f>2968+75</f>
        <v>3043</v>
      </c>
      <c r="E18" s="39">
        <f t="shared" si="1"/>
        <v>-0.83142076502732243</v>
      </c>
      <c r="F18" s="14">
        <v>114536</v>
      </c>
      <c r="G18" s="39">
        <f t="shared" si="2"/>
        <v>8.1999969930862462E-2</v>
      </c>
      <c r="H18" s="11">
        <v>1288</v>
      </c>
      <c r="I18" s="37">
        <f t="shared" si="3"/>
        <v>0.14599863976422581</v>
      </c>
      <c r="J18" s="18">
        <v>1444</v>
      </c>
      <c r="K18" s="37">
        <f t="shared" si="4"/>
        <v>0.16083760302962799</v>
      </c>
      <c r="L18" s="11">
        <v>114048</v>
      </c>
      <c r="M18" s="37">
        <f t="shared" si="5"/>
        <v>7.9686140796456154E-2</v>
      </c>
      <c r="N18" s="14">
        <v>1260</v>
      </c>
      <c r="O18" s="39">
        <f t="shared" si="6"/>
        <v>7.175398633257403E-2</v>
      </c>
      <c r="P18" s="14">
        <v>1219</v>
      </c>
      <c r="Q18" s="39">
        <f t="shared" si="7"/>
        <v>6.9581597123123465E-2</v>
      </c>
      <c r="R18" s="14">
        <v>115893</v>
      </c>
      <c r="S18" s="38">
        <f t="shared" si="8"/>
        <v>7.5982903797473328E-2</v>
      </c>
      <c r="T18" s="11"/>
      <c r="U18" s="37"/>
      <c r="V18" s="11"/>
      <c r="W18" s="37"/>
      <c r="X18" s="11"/>
      <c r="Y18" s="36"/>
    </row>
    <row r="19" spans="1:25">
      <c r="A19" s="32" t="s">
        <v>0</v>
      </c>
      <c r="B19" s="30">
        <f>SUM(B7:B18)</f>
        <v>-3940</v>
      </c>
      <c r="C19" s="31">
        <f>SUM(C7:C18)</f>
        <v>0.99999999999999989</v>
      </c>
      <c r="D19" s="30">
        <f>SUM(D7:D18)</f>
        <v>-3660</v>
      </c>
      <c r="E19" s="31">
        <f>SUM(E7:E18)</f>
        <v>1</v>
      </c>
      <c r="F19" s="30">
        <f>SUM(F7:F18)</f>
        <v>1396781</v>
      </c>
      <c r="G19" s="31">
        <v>1</v>
      </c>
      <c r="H19" s="46">
        <f t="shared" ref="H19:N19" si="9">SUM(H7:H18)</f>
        <v>8822</v>
      </c>
      <c r="I19" s="47">
        <f t="shared" si="9"/>
        <v>1</v>
      </c>
      <c r="J19" s="46">
        <f t="shared" si="9"/>
        <v>8978</v>
      </c>
      <c r="K19" s="47">
        <f t="shared" si="9"/>
        <v>1</v>
      </c>
      <c r="L19" s="28">
        <f t="shared" si="9"/>
        <v>1431215</v>
      </c>
      <c r="M19" s="48">
        <f t="shared" si="9"/>
        <v>1</v>
      </c>
      <c r="N19" s="28">
        <f t="shared" si="9"/>
        <v>17560</v>
      </c>
      <c r="O19" s="39">
        <f t="shared" si="6"/>
        <v>1</v>
      </c>
      <c r="P19" s="28">
        <f>SUM(P7:P18)</f>
        <v>17519</v>
      </c>
      <c r="Q19" s="39">
        <f t="shared" si="7"/>
        <v>1</v>
      </c>
      <c r="R19" s="28">
        <f>SUM(R7:R18)</f>
        <v>1525251</v>
      </c>
      <c r="S19" s="38">
        <f t="shared" si="8"/>
        <v>1</v>
      </c>
      <c r="T19" s="28"/>
      <c r="U19" s="37"/>
      <c r="V19" s="28"/>
      <c r="W19" s="37"/>
      <c r="X19" s="28"/>
      <c r="Y19" s="36"/>
    </row>
    <row r="20" spans="1:25">
      <c r="A20" s="22" t="s">
        <v>4</v>
      </c>
      <c r="B20" s="21">
        <v>-5771</v>
      </c>
      <c r="C20" s="39">
        <f t="shared" ref="C20:C21" si="10">B20/$B$19</f>
        <v>1.4647208121827411</v>
      </c>
      <c r="D20" s="21">
        <v>-5771.2308600000006</v>
      </c>
      <c r="E20" s="19">
        <f>D20/$D$22</f>
        <v>1.5770455955978342</v>
      </c>
      <c r="F20" s="20">
        <v>1264516.6355699999</v>
      </c>
      <c r="G20" s="19">
        <f>F20/$F$22</f>
        <v>0.90530772939351256</v>
      </c>
      <c r="H20" s="18">
        <v>5076</v>
      </c>
      <c r="I20" s="16">
        <f>H20/$H$22</f>
        <v>0.57537973248696439</v>
      </c>
      <c r="J20" s="18">
        <v>5076</v>
      </c>
      <c r="K20" s="16">
        <f>J20/$J$22</f>
        <v>0.56538204499888611</v>
      </c>
      <c r="L20" s="17">
        <v>1297460</v>
      </c>
      <c r="M20" s="16">
        <f>L20/$L$22</f>
        <v>0.90654443951467811</v>
      </c>
      <c r="N20" s="21">
        <v>14579</v>
      </c>
      <c r="O20" s="19">
        <f>N20/$N$22</f>
        <v>0.83023917995444196</v>
      </c>
      <c r="P20" s="21">
        <v>14579</v>
      </c>
      <c r="Q20" s="19">
        <f>P20/$P$22</f>
        <v>0.83218220218048977</v>
      </c>
      <c r="R20" s="20">
        <v>1409148</v>
      </c>
      <c r="S20" s="19">
        <f>R20/$R$22</f>
        <v>0.92387941394563911</v>
      </c>
      <c r="T20" s="18"/>
      <c r="U20" s="16"/>
      <c r="V20" s="18"/>
      <c r="W20" s="16"/>
      <c r="X20" s="17"/>
      <c r="Y20" s="16"/>
    </row>
    <row r="21" spans="1:25">
      <c r="A21" s="15" t="s">
        <v>3</v>
      </c>
      <c r="B21" s="14">
        <v>1831</v>
      </c>
      <c r="C21" s="39">
        <f t="shared" si="10"/>
        <v>-0.46472081218274114</v>
      </c>
      <c r="D21" s="14">
        <v>2111.7102500000001</v>
      </c>
      <c r="E21" s="19">
        <f>D21/$D$22</f>
        <v>-0.5770455955978343</v>
      </c>
      <c r="F21" s="13">
        <v>132264.36442999999</v>
      </c>
      <c r="G21" s="19">
        <f>F21/$F$22</f>
        <v>9.4692270606487342E-2</v>
      </c>
      <c r="H21" s="18">
        <v>3746</v>
      </c>
      <c r="I21" s="16">
        <f>H21/$H$22</f>
        <v>0.42462026751303561</v>
      </c>
      <c r="J21" s="18">
        <v>3902</v>
      </c>
      <c r="K21" s="16">
        <f>J21/$J$22</f>
        <v>0.43461795500111383</v>
      </c>
      <c r="L21" s="10">
        <v>133755</v>
      </c>
      <c r="M21" s="16">
        <f>L21/$L$22</f>
        <v>9.3455560485321915E-2</v>
      </c>
      <c r="N21" s="14">
        <v>2981</v>
      </c>
      <c r="O21" s="19">
        <f>N21/$N$22</f>
        <v>0.16976082004555809</v>
      </c>
      <c r="P21" s="14">
        <v>2940</v>
      </c>
      <c r="Q21" s="19">
        <f>P21/$P$22</f>
        <v>0.16781779781951026</v>
      </c>
      <c r="R21" s="13">
        <v>116103</v>
      </c>
      <c r="S21" s="19">
        <f>R21/$R$22</f>
        <v>7.6120586054360895E-2</v>
      </c>
      <c r="T21" s="11"/>
      <c r="U21" s="16"/>
      <c r="V21" s="11"/>
      <c r="W21" s="16"/>
      <c r="X21" s="10"/>
      <c r="Y21" s="16"/>
    </row>
    <row r="22" spans="1:25">
      <c r="A22" s="8" t="s">
        <v>0</v>
      </c>
      <c r="B22" s="7">
        <f>SUM(B20:B21)</f>
        <v>-3940</v>
      </c>
      <c r="C22" s="19">
        <f>SUM(C20:C21)</f>
        <v>1</v>
      </c>
      <c r="D22" s="7">
        <f t="shared" ref="D22:N22" si="11">SUM(D20:D21)</f>
        <v>-3659.5206100000005</v>
      </c>
      <c r="E22" s="5">
        <f t="shared" si="11"/>
        <v>0.99999999999999989</v>
      </c>
      <c r="F22" s="7">
        <f t="shared" si="11"/>
        <v>1396781</v>
      </c>
      <c r="G22" s="5">
        <f t="shared" si="11"/>
        <v>0.99999999999999989</v>
      </c>
      <c r="H22" s="46">
        <f t="shared" si="11"/>
        <v>8822</v>
      </c>
      <c r="I22" s="49">
        <f t="shared" si="11"/>
        <v>1</v>
      </c>
      <c r="J22" s="46">
        <f t="shared" si="11"/>
        <v>8978</v>
      </c>
      <c r="K22" s="49">
        <f t="shared" si="11"/>
        <v>1</v>
      </c>
      <c r="L22" s="4">
        <f t="shared" si="11"/>
        <v>1431215</v>
      </c>
      <c r="M22" s="49">
        <f t="shared" si="11"/>
        <v>1</v>
      </c>
      <c r="N22" s="7">
        <f t="shared" si="11"/>
        <v>17560</v>
      </c>
      <c r="O22" s="19">
        <f>N22/$N$22</f>
        <v>1</v>
      </c>
      <c r="P22" s="7">
        <f>SUM(P20:P21)</f>
        <v>17519</v>
      </c>
      <c r="Q22" s="19">
        <f>P22/$P$22</f>
        <v>1</v>
      </c>
      <c r="R22" s="7">
        <f>SUM(R20:R21)</f>
        <v>1525251</v>
      </c>
      <c r="S22" s="19">
        <f>R22/$R$22</f>
        <v>1</v>
      </c>
      <c r="T22" s="4"/>
      <c r="U22" s="16"/>
      <c r="V22" s="4"/>
      <c r="W22" s="16"/>
      <c r="X22" s="4"/>
      <c r="Y22" s="16"/>
    </row>
    <row r="23" spans="1:25">
      <c r="A23" s="22" t="s">
        <v>2</v>
      </c>
      <c r="B23" s="21">
        <v>-5125</v>
      </c>
      <c r="C23" s="19">
        <f>B23/$B$25</f>
        <v>1.3007614213197969</v>
      </c>
      <c r="D23" s="21">
        <v>-5125.0391799999998</v>
      </c>
      <c r="E23" s="19">
        <f>D23/$D$25</f>
        <v>1.4004673634014593</v>
      </c>
      <c r="F23" s="20">
        <v>1125141</v>
      </c>
      <c r="G23" s="19">
        <f>F23/$F$25</f>
        <v>0.80552427331127785</v>
      </c>
      <c r="H23" s="18">
        <v>8496</v>
      </c>
      <c r="I23" s="16">
        <f>H23/H25</f>
        <v>0.96304692813420989</v>
      </c>
      <c r="J23" s="18">
        <v>8496</v>
      </c>
      <c r="K23" s="16">
        <f>J23/$J$25</f>
        <v>0.94631321006905766</v>
      </c>
      <c r="L23" s="17">
        <v>1164801</v>
      </c>
      <c r="M23" s="16">
        <f>L23/$L$25</f>
        <v>0.81385466194806511</v>
      </c>
      <c r="N23" s="21">
        <v>16233</v>
      </c>
      <c r="O23" s="19">
        <f>N23/$N$25</f>
        <v>0.92443052391799541</v>
      </c>
      <c r="P23" s="21">
        <v>16233</v>
      </c>
      <c r="Q23" s="19">
        <f>P23/$P$25</f>
        <v>0.92659398367486734</v>
      </c>
      <c r="R23" s="20">
        <v>1258946</v>
      </c>
      <c r="S23" s="19">
        <f>R23/$R$25</f>
        <v>0.82540250752171285</v>
      </c>
      <c r="T23" s="18"/>
      <c r="U23" s="16"/>
      <c r="V23" s="18"/>
      <c r="W23" s="16"/>
      <c r="X23" s="17"/>
      <c r="Y23" s="16"/>
    </row>
    <row r="24" spans="1:25">
      <c r="A24" s="15" t="s">
        <v>1</v>
      </c>
      <c r="B24" s="14">
        <v>1185</v>
      </c>
      <c r="C24" s="19">
        <f>B24/$B$25</f>
        <v>-0.30076142131979694</v>
      </c>
      <c r="D24" s="14">
        <v>1465.5185699999997</v>
      </c>
      <c r="E24" s="19">
        <f>D24/$D$25</f>
        <v>-0.40046736340145922</v>
      </c>
      <c r="F24" s="13">
        <v>271640</v>
      </c>
      <c r="G24" s="19">
        <f>F24/$F$25</f>
        <v>0.19447572668872215</v>
      </c>
      <c r="H24" s="18">
        <v>326</v>
      </c>
      <c r="I24" s="16">
        <f>H24/H25</f>
        <v>3.6953071865790069E-2</v>
      </c>
      <c r="J24" s="18">
        <v>482</v>
      </c>
      <c r="K24" s="16">
        <f>J24/$J$25</f>
        <v>5.3686789930942301E-2</v>
      </c>
      <c r="L24" s="10">
        <v>266414</v>
      </c>
      <c r="M24" s="16">
        <f>L24/$L$25</f>
        <v>0.18614533805193489</v>
      </c>
      <c r="N24" s="14">
        <v>1327</v>
      </c>
      <c r="O24" s="19">
        <f>N24/$N$25</f>
        <v>7.5569476082004552E-2</v>
      </c>
      <c r="P24" s="14">
        <v>1286</v>
      </c>
      <c r="Q24" s="19">
        <f>P24/$P$25</f>
        <v>7.3406016325132717E-2</v>
      </c>
      <c r="R24" s="13">
        <v>266305</v>
      </c>
      <c r="S24" s="19">
        <f>R24/$R$25</f>
        <v>0.17459749247828718</v>
      </c>
      <c r="T24" s="11"/>
      <c r="U24" s="16"/>
      <c r="V24" s="11"/>
      <c r="W24" s="16"/>
      <c r="X24" s="10"/>
      <c r="Y24" s="16"/>
    </row>
    <row r="25" spans="1:25">
      <c r="A25" s="8" t="s">
        <v>0</v>
      </c>
      <c r="B25" s="7">
        <f t="shared" ref="B25:G25" si="12">SUM(B23:B24)</f>
        <v>-3940</v>
      </c>
      <c r="C25" s="19">
        <f t="shared" si="12"/>
        <v>1</v>
      </c>
      <c r="D25" s="7">
        <f t="shared" si="12"/>
        <v>-3659.52061</v>
      </c>
      <c r="E25" s="5">
        <f t="shared" si="12"/>
        <v>1</v>
      </c>
      <c r="F25" s="7">
        <f t="shared" si="12"/>
        <v>1396781</v>
      </c>
      <c r="G25" s="5">
        <f t="shared" si="12"/>
        <v>1</v>
      </c>
      <c r="H25" s="46">
        <f t="shared" ref="H25:N25" si="13">SUM(H23:H24)</f>
        <v>8822</v>
      </c>
      <c r="I25" s="49">
        <f t="shared" si="13"/>
        <v>1</v>
      </c>
      <c r="J25" s="46">
        <f t="shared" si="13"/>
        <v>8978</v>
      </c>
      <c r="K25" s="49">
        <f t="shared" si="13"/>
        <v>1</v>
      </c>
      <c r="L25" s="3">
        <f t="shared" si="13"/>
        <v>1431215</v>
      </c>
      <c r="M25" s="49">
        <f t="shared" si="13"/>
        <v>1</v>
      </c>
      <c r="N25" s="7">
        <f t="shared" si="13"/>
        <v>17560</v>
      </c>
      <c r="O25" s="19">
        <f>N25/$N$25</f>
        <v>1</v>
      </c>
      <c r="P25" s="7">
        <f>SUM(P23:P24)</f>
        <v>17519</v>
      </c>
      <c r="Q25" s="19">
        <f>P25/$P$25</f>
        <v>1</v>
      </c>
      <c r="R25" s="7">
        <f>SUM(R23:R24)</f>
        <v>1525251</v>
      </c>
      <c r="S25" s="19">
        <f>R25/$R$25</f>
        <v>1</v>
      </c>
      <c r="T25" s="4"/>
      <c r="U25" s="16"/>
      <c r="V25" s="4"/>
      <c r="W25" s="16"/>
      <c r="X25" s="4"/>
      <c r="Y25" s="16"/>
    </row>
    <row r="26" spans="1:25">
      <c r="A26" s="54" t="s">
        <v>28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 ht="18.75">
      <c r="A27" s="45"/>
      <c r="B27" s="58" t="s">
        <v>22</v>
      </c>
      <c r="C27" s="59"/>
      <c r="D27" s="59"/>
      <c r="E27" s="59"/>
      <c r="F27" s="59"/>
      <c r="G27" s="60"/>
      <c r="H27" s="58" t="s">
        <v>25</v>
      </c>
      <c r="I27" s="59"/>
      <c r="J27" s="59"/>
      <c r="K27" s="59"/>
      <c r="L27" s="59"/>
      <c r="M27" s="60"/>
      <c r="N27" s="58" t="s">
        <v>24</v>
      </c>
      <c r="O27" s="59"/>
      <c r="P27" s="59"/>
      <c r="Q27" s="59"/>
      <c r="R27" s="59"/>
      <c r="S27" s="60"/>
      <c r="T27" s="58" t="s">
        <v>23</v>
      </c>
      <c r="U27" s="59"/>
      <c r="V27" s="59"/>
      <c r="W27" s="59"/>
      <c r="X27" s="59"/>
      <c r="Y27" s="60"/>
    </row>
    <row r="28" spans="1:25" ht="24.75" customHeight="1">
      <c r="A28" s="44"/>
      <c r="B28" s="57" t="s">
        <v>21</v>
      </c>
      <c r="C28" s="55"/>
      <c r="D28" s="55" t="s">
        <v>20</v>
      </c>
      <c r="E28" s="55"/>
      <c r="F28" s="55" t="s">
        <v>19</v>
      </c>
      <c r="G28" s="56"/>
      <c r="H28" s="57" t="s">
        <v>21</v>
      </c>
      <c r="I28" s="55"/>
      <c r="J28" s="55" t="s">
        <v>20</v>
      </c>
      <c r="K28" s="55"/>
      <c r="L28" s="55" t="s">
        <v>19</v>
      </c>
      <c r="M28" s="56"/>
      <c r="N28" s="57" t="s">
        <v>21</v>
      </c>
      <c r="O28" s="55"/>
      <c r="P28" s="55" t="s">
        <v>20</v>
      </c>
      <c r="Q28" s="55"/>
      <c r="R28" s="55" t="s">
        <v>19</v>
      </c>
      <c r="S28" s="56"/>
      <c r="T28" s="57" t="s">
        <v>21</v>
      </c>
      <c r="U28" s="55"/>
      <c r="V28" s="55" t="s">
        <v>20</v>
      </c>
      <c r="W28" s="55"/>
      <c r="X28" s="55" t="s">
        <v>19</v>
      </c>
      <c r="Y28" s="56"/>
    </row>
    <row r="29" spans="1:25">
      <c r="A29" s="26"/>
      <c r="B29" s="43" t="s">
        <v>18</v>
      </c>
      <c r="C29" s="42" t="s">
        <v>17</v>
      </c>
      <c r="D29" s="42" t="s">
        <v>18</v>
      </c>
      <c r="E29" s="42" t="s">
        <v>17</v>
      </c>
      <c r="F29" s="42" t="s">
        <v>18</v>
      </c>
      <c r="G29" s="41" t="s">
        <v>17</v>
      </c>
      <c r="H29" s="43" t="s">
        <v>18</v>
      </c>
      <c r="I29" s="42" t="s">
        <v>17</v>
      </c>
      <c r="J29" s="42" t="s">
        <v>18</v>
      </c>
      <c r="K29" s="42" t="s">
        <v>17</v>
      </c>
      <c r="L29" s="42" t="s">
        <v>18</v>
      </c>
      <c r="M29" s="41" t="s">
        <v>17</v>
      </c>
      <c r="N29" s="43" t="s">
        <v>18</v>
      </c>
      <c r="O29" s="42" t="s">
        <v>17</v>
      </c>
      <c r="P29" s="42" t="s">
        <v>18</v>
      </c>
      <c r="Q29" s="42" t="s">
        <v>17</v>
      </c>
      <c r="R29" s="42" t="s">
        <v>18</v>
      </c>
      <c r="S29" s="41" t="s">
        <v>17</v>
      </c>
      <c r="T29" s="43" t="s">
        <v>18</v>
      </c>
      <c r="U29" s="42" t="s">
        <v>17</v>
      </c>
      <c r="V29" s="42" t="s">
        <v>18</v>
      </c>
      <c r="W29" s="42" t="s">
        <v>17</v>
      </c>
      <c r="X29" s="42" t="s">
        <v>18</v>
      </c>
      <c r="Y29" s="41" t="s">
        <v>17</v>
      </c>
    </row>
    <row r="30" spans="1:25">
      <c r="A30" s="40" t="s">
        <v>16</v>
      </c>
      <c r="B30" s="21">
        <v>-11</v>
      </c>
      <c r="C30" s="39">
        <f>B30/$B$42</f>
        <v>2.7918781725888324E-3</v>
      </c>
      <c r="D30" s="21">
        <v>-11</v>
      </c>
      <c r="E30" s="39">
        <f>D30/$D$42</f>
        <v>3.0054644808743172E-3</v>
      </c>
      <c r="F30" s="21">
        <v>161378</v>
      </c>
      <c r="G30" s="39">
        <f>F30/$F$42</f>
        <v>0.11553564946831321</v>
      </c>
      <c r="H30" s="18">
        <f t="shared" ref="H30:H46" si="14">B7+H7</f>
        <v>25</v>
      </c>
      <c r="I30" s="37">
        <f>H30/$H$42</f>
        <v>5.120852109791069E-3</v>
      </c>
      <c r="J30" s="18">
        <f t="shared" ref="J30:J46" si="15">D7+J7</f>
        <v>25</v>
      </c>
      <c r="K30" s="16">
        <f>J30/$J$42</f>
        <v>4.7010154193305757E-3</v>
      </c>
      <c r="L30" s="18">
        <v>165858</v>
      </c>
      <c r="M30" s="36">
        <v>0.11588615267447588</v>
      </c>
      <c r="N30" s="21">
        <f t="shared" ref="N30:N45" si="16">H30+N7</f>
        <v>21</v>
      </c>
      <c r="O30" s="39">
        <f>N30/$N$42</f>
        <v>9.3574547723019339E-4</v>
      </c>
      <c r="P30" s="21">
        <f t="shared" ref="P30:P48" si="17">J30+P7</f>
        <v>21</v>
      </c>
      <c r="Q30" s="39">
        <f>P30/$P$42</f>
        <v>9.1956036256951438E-4</v>
      </c>
      <c r="R30" s="21">
        <v>184618</v>
      </c>
      <c r="S30" s="38">
        <v>0.12104106143841244</v>
      </c>
      <c r="T30" s="18"/>
      <c r="U30" s="37"/>
      <c r="V30" s="18"/>
      <c r="W30" s="37"/>
      <c r="X30" s="18"/>
      <c r="Y30" s="36"/>
    </row>
    <row r="31" spans="1:25">
      <c r="A31" s="35" t="s">
        <v>15</v>
      </c>
      <c r="B31" s="14">
        <v>-511</v>
      </c>
      <c r="C31" s="39">
        <f t="shared" ref="C31:C41" si="18">B31/$B$42</f>
        <v>0.12969543147208121</v>
      </c>
      <c r="D31" s="14">
        <v>-511</v>
      </c>
      <c r="E31" s="39">
        <f t="shared" ref="E31:E41" si="19">D31/$D$42</f>
        <v>0.13961748633879781</v>
      </c>
      <c r="F31" s="14">
        <v>297374</v>
      </c>
      <c r="G31" s="39">
        <f t="shared" ref="G31:G41" si="20">F31/$F$42</f>
        <v>0.21289951681759703</v>
      </c>
      <c r="H31" s="18">
        <f t="shared" si="14"/>
        <v>-1564</v>
      </c>
      <c r="I31" s="37">
        <f>H31/$H$42</f>
        <v>-0.32036050798852928</v>
      </c>
      <c r="J31" s="18">
        <f t="shared" si="15"/>
        <v>-1564</v>
      </c>
      <c r="K31" s="16">
        <f t="shared" ref="K31:K41" si="21">J31/$J$42</f>
        <v>-0.29409552463332078</v>
      </c>
      <c r="L31" s="11">
        <v>299290</v>
      </c>
      <c r="M31" s="36">
        <v>0.2091160307850323</v>
      </c>
      <c r="N31" s="21">
        <f t="shared" si="16"/>
        <v>-1336</v>
      </c>
      <c r="O31" s="39">
        <f t="shared" ref="O31:O42" si="22">N31/$N$42</f>
        <v>-5.9531236075216112E-2</v>
      </c>
      <c r="P31" s="21">
        <f t="shared" si="17"/>
        <v>-1336</v>
      </c>
      <c r="Q31" s="39">
        <f t="shared" ref="Q31:Q42" si="23">P31/$P$42</f>
        <v>-5.8501554494898626E-2</v>
      </c>
      <c r="R31" s="14">
        <v>349093</v>
      </c>
      <c r="S31" s="34">
        <v>0.22887577192212955</v>
      </c>
      <c r="T31" s="18"/>
      <c r="U31" s="37"/>
      <c r="V31" s="18"/>
      <c r="W31" s="37"/>
      <c r="X31" s="11"/>
      <c r="Y31" s="33"/>
    </row>
    <row r="32" spans="1:25">
      <c r="A32" s="35" t="s">
        <v>14</v>
      </c>
      <c r="B32" s="14"/>
      <c r="C32" s="39">
        <f t="shared" si="18"/>
        <v>0</v>
      </c>
      <c r="D32" s="14"/>
      <c r="E32" s="39">
        <f t="shared" si="19"/>
        <v>0</v>
      </c>
      <c r="F32" s="14"/>
      <c r="G32" s="39">
        <f t="shared" si="20"/>
        <v>0</v>
      </c>
      <c r="H32" s="18">
        <f t="shared" si="14"/>
        <v>0</v>
      </c>
      <c r="I32" s="37">
        <f t="shared" ref="I32:I41" si="24">H32/$H$42</f>
        <v>0</v>
      </c>
      <c r="J32" s="18">
        <f t="shared" si="15"/>
        <v>0</v>
      </c>
      <c r="K32" s="16">
        <f t="shared" si="21"/>
        <v>0</v>
      </c>
      <c r="L32" s="11"/>
      <c r="M32" s="36">
        <v>0</v>
      </c>
      <c r="N32" s="21">
        <f t="shared" si="16"/>
        <v>0</v>
      </c>
      <c r="O32" s="39">
        <f t="shared" si="22"/>
        <v>0</v>
      </c>
      <c r="P32" s="21">
        <f t="shared" si="17"/>
        <v>0</v>
      </c>
      <c r="Q32" s="39">
        <f t="shared" si="23"/>
        <v>0</v>
      </c>
      <c r="R32" s="14"/>
      <c r="S32" s="34">
        <v>0</v>
      </c>
      <c r="T32" s="18"/>
      <c r="U32" s="37"/>
      <c r="V32" s="18"/>
      <c r="W32" s="37"/>
      <c r="X32" s="11"/>
      <c r="Y32" s="33"/>
    </row>
    <row r="33" spans="1:25">
      <c r="A33" s="35" t="s">
        <v>13</v>
      </c>
      <c r="B33" s="14">
        <v>-1095</v>
      </c>
      <c r="C33" s="39">
        <f t="shared" si="18"/>
        <v>0.2779187817258883</v>
      </c>
      <c r="D33" s="14">
        <v>-1095</v>
      </c>
      <c r="E33" s="39">
        <f t="shared" si="19"/>
        <v>0.29918032786885246</v>
      </c>
      <c r="F33" s="14">
        <v>464497</v>
      </c>
      <c r="G33" s="39">
        <f t="shared" si="20"/>
        <v>0.33254819474205333</v>
      </c>
      <c r="H33" s="18">
        <f t="shared" si="14"/>
        <v>3143</v>
      </c>
      <c r="I33" s="37">
        <f t="shared" si="24"/>
        <v>0.64379352724293326</v>
      </c>
      <c r="J33" s="18">
        <f t="shared" si="15"/>
        <v>3143</v>
      </c>
      <c r="K33" s="16">
        <f t="shared" si="21"/>
        <v>0.59101165851823989</v>
      </c>
      <c r="L33" s="11">
        <v>482148</v>
      </c>
      <c r="M33" s="36">
        <v>0.33688020318400802</v>
      </c>
      <c r="N33" s="21">
        <f t="shared" si="16"/>
        <v>8134</v>
      </c>
      <c r="O33" s="39">
        <f t="shared" si="22"/>
        <v>0.36244541484716158</v>
      </c>
      <c r="P33" s="21">
        <f t="shared" si="17"/>
        <v>8134</v>
      </c>
      <c r="Q33" s="39">
        <f t="shared" si="23"/>
        <v>0.35617638043525857</v>
      </c>
      <c r="R33" s="14">
        <v>488456</v>
      </c>
      <c r="S33" s="34">
        <v>0.32024630700127388</v>
      </c>
      <c r="T33" s="18"/>
      <c r="U33" s="37"/>
      <c r="V33" s="18"/>
      <c r="W33" s="37"/>
      <c r="X33" s="11"/>
      <c r="Y33" s="33"/>
    </row>
    <row r="34" spans="1:25">
      <c r="A34" s="35" t="s">
        <v>12</v>
      </c>
      <c r="B34" s="14">
        <v>108</v>
      </c>
      <c r="C34" s="39">
        <f t="shared" si="18"/>
        <v>-2.7411167512690356E-2</v>
      </c>
      <c r="D34" s="14">
        <v>108</v>
      </c>
      <c r="E34" s="39">
        <f t="shared" si="19"/>
        <v>-2.9508196721311476E-2</v>
      </c>
      <c r="F34" s="14">
        <v>12908</v>
      </c>
      <c r="G34" s="39">
        <f t="shared" si="20"/>
        <v>9.2412482701296761E-3</v>
      </c>
      <c r="H34" s="18">
        <f t="shared" si="14"/>
        <v>308</v>
      </c>
      <c r="I34" s="37">
        <f t="shared" si="24"/>
        <v>6.3088897992625972E-2</v>
      </c>
      <c r="J34" s="18">
        <f t="shared" si="15"/>
        <v>308</v>
      </c>
      <c r="K34" s="16">
        <f t="shared" si="21"/>
        <v>5.7916509966152691E-2</v>
      </c>
      <c r="L34" s="11">
        <v>13582</v>
      </c>
      <c r="M34" s="36">
        <v>9.4898390528327329E-3</v>
      </c>
      <c r="N34" s="21">
        <f t="shared" si="16"/>
        <v>488</v>
      </c>
      <c r="O34" s="39">
        <f t="shared" si="22"/>
        <v>2.1744942518492114E-2</v>
      </c>
      <c r="P34" s="21">
        <f t="shared" si="17"/>
        <v>488</v>
      </c>
      <c r="Q34" s="39">
        <f t="shared" si="23"/>
        <v>2.1368831282567762E-2</v>
      </c>
      <c r="R34" s="14">
        <v>19116</v>
      </c>
      <c r="S34" s="34">
        <v>1.2533019155535712E-2</v>
      </c>
      <c r="T34" s="18"/>
      <c r="U34" s="37"/>
      <c r="V34" s="18"/>
      <c r="W34" s="37"/>
      <c r="X34" s="11"/>
      <c r="Y34" s="33"/>
    </row>
    <row r="35" spans="1:25">
      <c r="A35" s="35" t="s">
        <v>11</v>
      </c>
      <c r="B35" s="14">
        <v>-1602</v>
      </c>
      <c r="C35" s="39">
        <f t="shared" si="18"/>
        <v>0.40659898477157358</v>
      </c>
      <c r="D35" s="14">
        <v>-1602</v>
      </c>
      <c r="E35" s="39">
        <f t="shared" si="19"/>
        <v>0.43770491803278688</v>
      </c>
      <c r="F35" s="14">
        <v>60653</v>
      </c>
      <c r="G35" s="39">
        <f t="shared" si="20"/>
        <v>4.3423414264655659E-2</v>
      </c>
      <c r="H35" s="18">
        <f t="shared" si="14"/>
        <v>-405</v>
      </c>
      <c r="I35" s="37">
        <f t="shared" si="24"/>
        <v>-8.2957804178615327E-2</v>
      </c>
      <c r="J35" s="18">
        <f t="shared" si="15"/>
        <v>-405</v>
      </c>
      <c r="K35" s="16">
        <f t="shared" si="21"/>
        <v>-7.615644979315532E-2</v>
      </c>
      <c r="L35" s="11">
        <v>62349</v>
      </c>
      <c r="M35" s="36">
        <v>4.3563685400166988E-2</v>
      </c>
      <c r="N35" s="21">
        <f t="shared" si="16"/>
        <v>4754</v>
      </c>
      <c r="O35" s="39">
        <f t="shared" si="22"/>
        <v>0.21183495232153998</v>
      </c>
      <c r="P35" s="21">
        <f t="shared" si="17"/>
        <v>4754</v>
      </c>
      <c r="Q35" s="39">
        <f t="shared" si="23"/>
        <v>0.20817095065026053</v>
      </c>
      <c r="R35" s="14">
        <v>73116</v>
      </c>
      <c r="S35" s="34">
        <v>4.7937028069478402E-2</v>
      </c>
      <c r="T35" s="18"/>
      <c r="U35" s="37"/>
      <c r="V35" s="18"/>
      <c r="W35" s="37"/>
      <c r="X35" s="11"/>
      <c r="Y35" s="33"/>
    </row>
    <row r="36" spans="1:25">
      <c r="A36" s="35" t="s">
        <v>10</v>
      </c>
      <c r="B36" s="14">
        <v>-1765</v>
      </c>
      <c r="C36" s="39">
        <f t="shared" si="18"/>
        <v>0.4479695431472081</v>
      </c>
      <c r="D36" s="14">
        <v>-1765</v>
      </c>
      <c r="E36" s="39">
        <f t="shared" si="19"/>
        <v>0.48224043715846993</v>
      </c>
      <c r="F36" s="14">
        <v>139811</v>
      </c>
      <c r="G36" s="39">
        <f t="shared" si="20"/>
        <v>0.1000951473423536</v>
      </c>
      <c r="H36" s="18">
        <f t="shared" si="14"/>
        <v>1976</v>
      </c>
      <c r="I36" s="37">
        <f t="shared" si="24"/>
        <v>0.40475215075788612</v>
      </c>
      <c r="J36" s="18">
        <f t="shared" si="15"/>
        <v>1976</v>
      </c>
      <c r="K36" s="16">
        <f t="shared" si="21"/>
        <v>0.37156825874388866</v>
      </c>
      <c r="L36" s="11">
        <v>143534</v>
      </c>
      <c r="M36" s="36">
        <v>0.10028821665507978</v>
      </c>
      <c r="N36" s="21">
        <f t="shared" si="16"/>
        <v>8330</v>
      </c>
      <c r="O36" s="39">
        <f t="shared" si="22"/>
        <v>0.37117903930131002</v>
      </c>
      <c r="P36" s="21">
        <f t="shared" si="17"/>
        <v>8330</v>
      </c>
      <c r="Q36" s="39">
        <f t="shared" si="23"/>
        <v>0.36475894381924073</v>
      </c>
      <c r="R36" s="14">
        <v>152537</v>
      </c>
      <c r="S36" s="34">
        <v>0.10000780199455696</v>
      </c>
      <c r="T36" s="18"/>
      <c r="U36" s="37"/>
      <c r="V36" s="18"/>
      <c r="W36" s="37"/>
      <c r="X36" s="11"/>
      <c r="Y36" s="33"/>
    </row>
    <row r="37" spans="1:25">
      <c r="A37" s="35" t="s">
        <v>9</v>
      </c>
      <c r="B37" s="14">
        <v>60</v>
      </c>
      <c r="C37" s="39">
        <f t="shared" si="18"/>
        <v>-1.5228426395939087E-2</v>
      </c>
      <c r="D37" s="14">
        <v>60</v>
      </c>
      <c r="E37" s="39">
        <f t="shared" si="19"/>
        <v>-1.6393442622950821E-2</v>
      </c>
      <c r="F37" s="14">
        <v>3078</v>
      </c>
      <c r="G37" s="39">
        <f t="shared" si="20"/>
        <v>2.2036382224557751E-3</v>
      </c>
      <c r="H37" s="18">
        <f t="shared" si="14"/>
        <v>397</v>
      </c>
      <c r="I37" s="37">
        <f t="shared" si="24"/>
        <v>8.1319131503482175E-2</v>
      </c>
      <c r="J37" s="18">
        <f t="shared" si="15"/>
        <v>397</v>
      </c>
      <c r="K37" s="16">
        <f t="shared" si="21"/>
        <v>7.4652124858969535E-2</v>
      </c>
      <c r="L37" s="11">
        <v>13272</v>
      </c>
      <c r="M37" s="36">
        <v>9.2732398696212665E-3</v>
      </c>
      <c r="N37" s="21">
        <f t="shared" si="16"/>
        <v>-98</v>
      </c>
      <c r="O37" s="39">
        <f t="shared" si="22"/>
        <v>-4.3668122270742356E-3</v>
      </c>
      <c r="P37" s="21">
        <f t="shared" si="17"/>
        <v>-98</v>
      </c>
      <c r="Q37" s="39">
        <f t="shared" si="23"/>
        <v>-4.291281691991067E-3</v>
      </c>
      <c r="R37" s="14">
        <v>12776</v>
      </c>
      <c r="S37" s="34">
        <v>8.3763262571209599E-3</v>
      </c>
      <c r="T37" s="18"/>
      <c r="U37" s="37"/>
      <c r="V37" s="18"/>
      <c r="W37" s="37"/>
      <c r="X37" s="11"/>
      <c r="Y37" s="33"/>
    </row>
    <row r="38" spans="1:25">
      <c r="A38" s="35" t="s">
        <v>8</v>
      </c>
      <c r="B38" s="14"/>
      <c r="C38" s="39">
        <f t="shared" si="18"/>
        <v>0</v>
      </c>
      <c r="D38" s="14"/>
      <c r="E38" s="39">
        <f t="shared" si="19"/>
        <v>0</v>
      </c>
      <c r="F38" s="14">
        <v>142848</v>
      </c>
      <c r="G38" s="39">
        <f t="shared" si="20"/>
        <v>0.10226943235911715</v>
      </c>
      <c r="H38" s="18">
        <f t="shared" si="14"/>
        <v>0</v>
      </c>
      <c r="I38" s="37">
        <f t="shared" si="24"/>
        <v>0</v>
      </c>
      <c r="J38" s="18">
        <f t="shared" si="15"/>
        <v>0</v>
      </c>
      <c r="K38" s="16">
        <f t="shared" si="21"/>
        <v>0</v>
      </c>
      <c r="L38" s="11">
        <v>137077</v>
      </c>
      <c r="M38" s="36">
        <v>9.5776665280897705E-2</v>
      </c>
      <c r="N38" s="21">
        <f t="shared" si="16"/>
        <v>0</v>
      </c>
      <c r="O38" s="39">
        <f t="shared" si="22"/>
        <v>0</v>
      </c>
      <c r="P38" s="21">
        <f t="shared" si="17"/>
        <v>0</v>
      </c>
      <c r="Q38" s="39">
        <f t="shared" si="23"/>
        <v>0</v>
      </c>
      <c r="R38" s="14">
        <v>129623</v>
      </c>
      <c r="S38" s="34">
        <v>8.4984700878740618E-2</v>
      </c>
      <c r="T38" s="18"/>
      <c r="U38" s="37"/>
      <c r="V38" s="18"/>
      <c r="W38" s="37"/>
      <c r="X38" s="11"/>
      <c r="Y38" s="33"/>
    </row>
    <row r="39" spans="1:25">
      <c r="A39" s="35" t="s">
        <v>7</v>
      </c>
      <c r="B39" s="14"/>
      <c r="C39" s="39">
        <f t="shared" si="18"/>
        <v>0</v>
      </c>
      <c r="D39" s="14"/>
      <c r="E39" s="39">
        <f t="shared" si="19"/>
        <v>0</v>
      </c>
      <c r="F39" s="14"/>
      <c r="G39" s="39">
        <f t="shared" si="20"/>
        <v>0</v>
      </c>
      <c r="H39" s="18">
        <f t="shared" si="14"/>
        <v>0</v>
      </c>
      <c r="I39" s="37">
        <f t="shared" si="24"/>
        <v>0</v>
      </c>
      <c r="J39" s="18">
        <f t="shared" si="15"/>
        <v>0</v>
      </c>
      <c r="K39" s="16">
        <f t="shared" si="21"/>
        <v>0</v>
      </c>
      <c r="L39" s="11"/>
      <c r="M39" s="36">
        <v>0</v>
      </c>
      <c r="N39" s="21">
        <f t="shared" si="16"/>
        <v>0</v>
      </c>
      <c r="O39" s="39">
        <f t="shared" si="22"/>
        <v>0</v>
      </c>
      <c r="P39" s="21">
        <f t="shared" si="17"/>
        <v>0</v>
      </c>
      <c r="Q39" s="39">
        <f t="shared" si="23"/>
        <v>0</v>
      </c>
      <c r="R39" s="14"/>
      <c r="S39" s="34">
        <v>0</v>
      </c>
      <c r="T39" s="18"/>
      <c r="U39" s="37"/>
      <c r="V39" s="18"/>
      <c r="W39" s="37"/>
      <c r="X39" s="11"/>
      <c r="Y39" s="33"/>
    </row>
    <row r="40" spans="1:25">
      <c r="A40" s="35" t="s">
        <v>6</v>
      </c>
      <c r="B40" s="14">
        <v>-1737</v>
      </c>
      <c r="C40" s="39">
        <f t="shared" si="18"/>
        <v>0.44086294416243654</v>
      </c>
      <c r="D40" s="14">
        <f>-1812-75</f>
        <v>-1887</v>
      </c>
      <c r="E40" s="39">
        <f t="shared" si="19"/>
        <v>0.51557377049180331</v>
      </c>
      <c r="F40" s="14">
        <v>-302</v>
      </c>
      <c r="G40" s="39">
        <f t="shared" si="20"/>
        <v>-2.1621141753789606E-4</v>
      </c>
      <c r="H40" s="18">
        <f t="shared" si="14"/>
        <v>-2899</v>
      </c>
      <c r="I40" s="37">
        <f t="shared" si="24"/>
        <v>-0.5938140106513724</v>
      </c>
      <c r="J40" s="18">
        <f t="shared" si="15"/>
        <v>-3049</v>
      </c>
      <c r="K40" s="16">
        <f t="shared" si="21"/>
        <v>-0.57333584054155695</v>
      </c>
      <c r="L40" s="11">
        <v>57</v>
      </c>
      <c r="M40" s="36">
        <v>3.9826301429205253E-5</v>
      </c>
      <c r="N40" s="21">
        <f t="shared" si="16"/>
        <v>-3012</v>
      </c>
      <c r="O40" s="39">
        <f t="shared" si="22"/>
        <v>-0.13421263701987346</v>
      </c>
      <c r="P40" s="21">
        <f t="shared" si="17"/>
        <v>-3162</v>
      </c>
      <c r="Q40" s="39">
        <f t="shared" si="23"/>
        <v>-0.1384595174497526</v>
      </c>
      <c r="R40" s="14">
        <v>23</v>
      </c>
      <c r="S40" s="12">
        <v>1.5079485278160774E-5</v>
      </c>
      <c r="T40" s="18"/>
      <c r="U40" s="37"/>
      <c r="V40" s="18"/>
      <c r="W40" s="37"/>
      <c r="X40" s="11"/>
      <c r="Y40" s="9"/>
    </row>
    <row r="41" spans="1:25">
      <c r="A41" s="35" t="s">
        <v>5</v>
      </c>
      <c r="B41" s="14">
        <v>2613</v>
      </c>
      <c r="C41" s="39">
        <f t="shared" si="18"/>
        <v>-0.66319796954314725</v>
      </c>
      <c r="D41" s="14">
        <v>3043</v>
      </c>
      <c r="E41" s="39">
        <f t="shared" si="19"/>
        <v>-0.83142076502732243</v>
      </c>
      <c r="F41" s="14">
        <v>114536</v>
      </c>
      <c r="G41" s="39">
        <f t="shared" si="20"/>
        <v>8.1999969930862462E-2</v>
      </c>
      <c r="H41" s="18">
        <f t="shared" si="14"/>
        <v>3901</v>
      </c>
      <c r="I41" s="37">
        <f t="shared" si="24"/>
        <v>0.79905776321179844</v>
      </c>
      <c r="J41" s="18">
        <f t="shared" si="15"/>
        <v>4487</v>
      </c>
      <c r="K41" s="16">
        <f t="shared" si="21"/>
        <v>0.84373824746145165</v>
      </c>
      <c r="L41" s="11">
        <v>114048</v>
      </c>
      <c r="M41" s="36">
        <v>7.9686140796456154E-2</v>
      </c>
      <c r="N41" s="21">
        <f t="shared" si="16"/>
        <v>5161</v>
      </c>
      <c r="O41" s="39">
        <f t="shared" si="22"/>
        <v>0.2299705908564299</v>
      </c>
      <c r="P41" s="21">
        <f t="shared" si="17"/>
        <v>5706</v>
      </c>
      <c r="Q41" s="39">
        <f t="shared" si="23"/>
        <v>0.24985768708674519</v>
      </c>
      <c r="R41" s="14">
        <v>115893</v>
      </c>
      <c r="S41" s="34">
        <v>7.5982903797473328E-2</v>
      </c>
      <c r="T41" s="18"/>
      <c r="U41" s="37"/>
      <c r="V41" s="18"/>
      <c r="W41" s="37"/>
      <c r="X41" s="11"/>
      <c r="Y41" s="33"/>
    </row>
    <row r="42" spans="1:25">
      <c r="A42" s="32" t="s">
        <v>0</v>
      </c>
      <c r="B42" s="30">
        <f t="shared" ref="B42:F42" si="25">SUM(B30:B41)</f>
        <v>-3940</v>
      </c>
      <c r="C42" s="31">
        <f t="shared" si="25"/>
        <v>0.99999999999999989</v>
      </c>
      <c r="D42" s="30">
        <f t="shared" si="25"/>
        <v>-3660</v>
      </c>
      <c r="E42" s="31">
        <f t="shared" si="25"/>
        <v>1</v>
      </c>
      <c r="F42" s="30">
        <f t="shared" si="25"/>
        <v>1396781</v>
      </c>
      <c r="G42" s="31">
        <f>SUM(G30:G41)</f>
        <v>0.99999999999999989</v>
      </c>
      <c r="H42" s="46">
        <f t="shared" si="14"/>
        <v>4882</v>
      </c>
      <c r="I42" s="47">
        <f>SUM(I30:I41)</f>
        <v>1</v>
      </c>
      <c r="J42" s="46">
        <f t="shared" si="15"/>
        <v>5318</v>
      </c>
      <c r="K42" s="47">
        <f>SUM(K30:K41)</f>
        <v>1</v>
      </c>
      <c r="L42" s="28">
        <v>1431215</v>
      </c>
      <c r="M42" s="48">
        <v>1</v>
      </c>
      <c r="N42" s="21">
        <f t="shared" si="16"/>
        <v>22442</v>
      </c>
      <c r="O42" s="39">
        <f t="shared" si="22"/>
        <v>1</v>
      </c>
      <c r="P42" s="21">
        <f t="shared" si="17"/>
        <v>22837</v>
      </c>
      <c r="Q42" s="39">
        <f t="shared" si="23"/>
        <v>1</v>
      </c>
      <c r="R42" s="30">
        <f>SUM(R30:R41)</f>
        <v>1525251</v>
      </c>
      <c r="S42" s="29">
        <v>1</v>
      </c>
      <c r="T42" s="18"/>
      <c r="U42" s="37"/>
      <c r="V42" s="18"/>
      <c r="W42" s="37"/>
      <c r="X42" s="28"/>
      <c r="Y42" s="27"/>
    </row>
    <row r="43" spans="1:25">
      <c r="A43" s="25" t="s">
        <v>4</v>
      </c>
      <c r="B43" s="21">
        <v>-5771</v>
      </c>
      <c r="C43" s="19">
        <v>1.4647208121827411</v>
      </c>
      <c r="D43" s="21">
        <v>-5771.2308600000006</v>
      </c>
      <c r="E43" s="39">
        <f t="shared" ref="E43:E44" si="26">D43/$D$42</f>
        <v>1.5768390327868853</v>
      </c>
      <c r="F43" s="20">
        <v>1264516.6355699999</v>
      </c>
      <c r="G43" s="39">
        <f>F43/$F$45</f>
        <v>0.90530772939351256</v>
      </c>
      <c r="H43" s="18">
        <f t="shared" si="14"/>
        <v>-695</v>
      </c>
      <c r="I43" s="37">
        <f>H43/$H$45</f>
        <v>-0.14235968865219173</v>
      </c>
      <c r="J43" s="18">
        <f t="shared" si="15"/>
        <v>-695.23086000000058</v>
      </c>
      <c r="K43" s="16">
        <f>J43/$J$45</f>
        <v>-0.13071985600004377</v>
      </c>
      <c r="L43" s="17">
        <v>1297460</v>
      </c>
      <c r="M43" s="16">
        <v>0.90654443951467811</v>
      </c>
      <c r="N43" s="21">
        <f t="shared" si="16"/>
        <v>13884</v>
      </c>
      <c r="O43" s="19">
        <f>N43/$N$45</f>
        <v>0.6186614383744764</v>
      </c>
      <c r="P43" s="21">
        <f t="shared" si="17"/>
        <v>13883.76914</v>
      </c>
      <c r="Q43" s="19">
        <f>P43/$P$45</f>
        <v>0.60793789467323522</v>
      </c>
      <c r="R43" s="20">
        <v>1409148</v>
      </c>
      <c r="S43" s="19">
        <v>0.92387941394563911</v>
      </c>
      <c r="T43" s="18"/>
      <c r="U43" s="16"/>
      <c r="V43" s="18"/>
      <c r="W43" s="16"/>
      <c r="X43" s="17"/>
      <c r="Y43" s="16"/>
    </row>
    <row r="44" spans="1:25">
      <c r="A44" s="24" t="s">
        <v>3</v>
      </c>
      <c r="B44" s="14">
        <v>1831</v>
      </c>
      <c r="C44" s="19">
        <v>-0.46472081218274114</v>
      </c>
      <c r="D44" s="14">
        <v>2111.7102500000001</v>
      </c>
      <c r="E44" s="39">
        <f t="shared" si="26"/>
        <v>-0.57697001366120226</v>
      </c>
      <c r="F44" s="13">
        <v>132264.36442999999</v>
      </c>
      <c r="G44" s="39">
        <f>F44/$F$45</f>
        <v>9.4692270606487342E-2</v>
      </c>
      <c r="H44" s="18">
        <f t="shared" si="14"/>
        <v>5577</v>
      </c>
      <c r="I44" s="37">
        <f>H44/$H$45</f>
        <v>1.1423596886521916</v>
      </c>
      <c r="J44" s="18">
        <f t="shared" si="15"/>
        <v>6013.7102500000001</v>
      </c>
      <c r="K44" s="16">
        <f>J44/$J$45</f>
        <v>1.1307198560000438</v>
      </c>
      <c r="L44" s="10">
        <v>133755</v>
      </c>
      <c r="M44" s="16">
        <v>9.3455560485321915E-2</v>
      </c>
      <c r="N44" s="21">
        <f t="shared" si="16"/>
        <v>8558</v>
      </c>
      <c r="O44" s="19">
        <f>N44/$N$45</f>
        <v>0.3813385616255236</v>
      </c>
      <c r="P44" s="21">
        <f t="shared" si="17"/>
        <v>8953.7102500000001</v>
      </c>
      <c r="Q44" s="19">
        <f>P44/$P$45</f>
        <v>0.39206210532676478</v>
      </c>
      <c r="R44" s="13">
        <v>116103</v>
      </c>
      <c r="S44" s="12">
        <v>7.6120586054360895E-2</v>
      </c>
      <c r="T44" s="18"/>
      <c r="U44" s="16"/>
      <c r="V44" s="18"/>
      <c r="W44" s="16"/>
      <c r="X44" s="10"/>
      <c r="Y44" s="9"/>
    </row>
    <row r="45" spans="1:25">
      <c r="A45" s="23" t="s">
        <v>0</v>
      </c>
      <c r="B45" s="7">
        <f t="shared" ref="B45:G45" si="27">SUM(B43:B44)</f>
        <v>-3940</v>
      </c>
      <c r="C45" s="5">
        <f t="shared" si="27"/>
        <v>1</v>
      </c>
      <c r="D45" s="7">
        <f t="shared" si="27"/>
        <v>-3659.5206100000005</v>
      </c>
      <c r="E45" s="5">
        <f t="shared" si="27"/>
        <v>0.99986901912568305</v>
      </c>
      <c r="F45" s="7">
        <f t="shared" si="27"/>
        <v>1396781</v>
      </c>
      <c r="G45" s="5">
        <f t="shared" si="27"/>
        <v>0.99999999999999989</v>
      </c>
      <c r="H45" s="46">
        <f t="shared" si="14"/>
        <v>4882</v>
      </c>
      <c r="I45" s="49">
        <f>SUM(I43:I44)</f>
        <v>0.99999999999999989</v>
      </c>
      <c r="J45" s="46">
        <f t="shared" si="15"/>
        <v>5318.4793899999995</v>
      </c>
      <c r="K45" s="49">
        <f>SUM(K43:K44)</f>
        <v>1</v>
      </c>
      <c r="L45" s="4">
        <v>1431215</v>
      </c>
      <c r="M45" s="49">
        <v>1</v>
      </c>
      <c r="N45" s="21">
        <f t="shared" si="16"/>
        <v>22442</v>
      </c>
      <c r="O45" s="19">
        <f>N45/$N$45</f>
        <v>1</v>
      </c>
      <c r="P45" s="21">
        <f t="shared" si="17"/>
        <v>22837.47939</v>
      </c>
      <c r="Q45" s="19">
        <f>P45/$P$45</f>
        <v>1</v>
      </c>
      <c r="R45" s="6">
        <v>1525251</v>
      </c>
      <c r="S45" s="5">
        <v>1</v>
      </c>
      <c r="T45" s="18"/>
      <c r="U45" s="16"/>
      <c r="V45" s="18"/>
      <c r="W45" s="16"/>
      <c r="X45" s="3"/>
      <c r="Y45" s="2"/>
    </row>
    <row r="46" spans="1:25">
      <c r="A46" s="22" t="s">
        <v>2</v>
      </c>
      <c r="B46" s="21">
        <v>-5125</v>
      </c>
      <c r="C46" s="19">
        <v>1.3007614213197969</v>
      </c>
      <c r="D46" s="21">
        <v>-5125.0391799999998</v>
      </c>
      <c r="E46" s="39">
        <f t="shared" ref="E46:E47" si="28">D46/$D$42</f>
        <v>1.4002839289617486</v>
      </c>
      <c r="F46" s="20">
        <v>1125141</v>
      </c>
      <c r="G46" s="39">
        <f>F46/$F$48</f>
        <v>0.80552427331127785</v>
      </c>
      <c r="H46" s="18">
        <f t="shared" si="14"/>
        <v>3371</v>
      </c>
      <c r="I46" s="37">
        <f t="shared" ref="I46:I47" si="29">H46/$H$45</f>
        <v>0.69049569848422776</v>
      </c>
      <c r="J46" s="18">
        <f t="shared" si="15"/>
        <v>3370.9608200000002</v>
      </c>
      <c r="K46" s="16">
        <f t="shared" ref="K46:K47" si="30">J46/$J$42</f>
        <v>0.63387755171116966</v>
      </c>
      <c r="L46" s="17">
        <v>1164801</v>
      </c>
      <c r="M46" s="16">
        <v>0.81385466194806511</v>
      </c>
      <c r="N46" s="21" t="e">
        <f>N23+#REF!</f>
        <v>#REF!</v>
      </c>
      <c r="O46" s="19" t="e">
        <f>N46/$N$48</f>
        <v>#REF!</v>
      </c>
      <c r="P46" s="21">
        <f t="shared" si="17"/>
        <v>19603.96082</v>
      </c>
      <c r="Q46" s="19">
        <f>P46/$P$48</f>
        <v>0.8584117574982516</v>
      </c>
      <c r="R46" s="20">
        <v>1258946</v>
      </c>
      <c r="S46" s="19">
        <v>0.82540250752171285</v>
      </c>
      <c r="T46" s="18"/>
      <c r="U46" s="16"/>
      <c r="V46" s="18"/>
      <c r="W46" s="16"/>
      <c r="X46" s="17"/>
      <c r="Y46" s="16"/>
    </row>
    <row r="47" spans="1:25">
      <c r="A47" s="15" t="s">
        <v>1</v>
      </c>
      <c r="B47" s="14">
        <v>1185</v>
      </c>
      <c r="C47" s="12">
        <v>-0.30076142131979694</v>
      </c>
      <c r="D47" s="14">
        <v>1465.5185699999997</v>
      </c>
      <c r="E47" s="39">
        <f t="shared" si="28"/>
        <v>-0.40041490983606548</v>
      </c>
      <c r="F47" s="13">
        <v>271640</v>
      </c>
      <c r="G47" s="39">
        <f>F47/$F$48</f>
        <v>0.19447572668872215</v>
      </c>
      <c r="H47" s="18">
        <f t="shared" ref="H47:H48" si="31">B24+H24</f>
        <v>1511</v>
      </c>
      <c r="I47" s="37">
        <f t="shared" si="29"/>
        <v>0.30950430151577224</v>
      </c>
      <c r="J47" s="18">
        <f t="shared" ref="J47:J48" si="32">D24+J24</f>
        <v>1947.5185699999997</v>
      </c>
      <c r="K47" s="16">
        <f t="shared" si="30"/>
        <v>0.36621259308010523</v>
      </c>
      <c r="L47" s="10">
        <v>266414</v>
      </c>
      <c r="M47" s="16">
        <v>0.18614533805193489</v>
      </c>
      <c r="N47" s="21">
        <f>N24+H47</f>
        <v>2838</v>
      </c>
      <c r="O47" s="19">
        <f>N47/$N$48</f>
        <v>0.12645931735139471</v>
      </c>
      <c r="P47" s="21">
        <f t="shared" si="17"/>
        <v>3233.5185699999997</v>
      </c>
      <c r="Q47" s="19">
        <f>P47/$P$48</f>
        <v>0.14158824250174834</v>
      </c>
      <c r="R47" s="13">
        <v>266305</v>
      </c>
      <c r="S47" s="12">
        <v>0.17459749247828718</v>
      </c>
      <c r="T47" s="18"/>
      <c r="U47" s="16"/>
      <c r="V47" s="18"/>
      <c r="W47" s="16"/>
      <c r="X47" s="10"/>
      <c r="Y47" s="9"/>
    </row>
    <row r="48" spans="1:25">
      <c r="A48" s="8" t="s">
        <v>0</v>
      </c>
      <c r="B48" s="7">
        <f>SUM(B46:B47)</f>
        <v>-3940</v>
      </c>
      <c r="C48" s="5">
        <v>1</v>
      </c>
      <c r="D48" s="7">
        <f>SUM(D46:D47)</f>
        <v>-3659.52061</v>
      </c>
      <c r="E48" s="5">
        <v>1</v>
      </c>
      <c r="F48" s="6">
        <f>SUM(F46:F47)</f>
        <v>1396781</v>
      </c>
      <c r="G48" s="5">
        <f>SUM(G46:G47)</f>
        <v>1</v>
      </c>
      <c r="H48" s="46">
        <f t="shared" si="31"/>
        <v>4882</v>
      </c>
      <c r="I48" s="49">
        <f>SUM(I46:I47)</f>
        <v>1</v>
      </c>
      <c r="J48" s="46">
        <f t="shared" si="32"/>
        <v>5318.4793900000004</v>
      </c>
      <c r="K48" s="49">
        <f>SUM(K46:K47)</f>
        <v>1.0000901447912749</v>
      </c>
      <c r="L48" s="3">
        <v>1431215</v>
      </c>
      <c r="M48" s="49">
        <v>1</v>
      </c>
      <c r="N48" s="21">
        <f>N25+H48</f>
        <v>22442</v>
      </c>
      <c r="O48" s="19">
        <f>N48/$N$48</f>
        <v>1</v>
      </c>
      <c r="P48" s="21">
        <f t="shared" si="17"/>
        <v>22837.47939</v>
      </c>
      <c r="Q48" s="19">
        <f>P48/$P$48</f>
        <v>1</v>
      </c>
      <c r="R48" s="6">
        <v>1525251</v>
      </c>
      <c r="S48" s="5">
        <v>1</v>
      </c>
      <c r="T48" s="18"/>
      <c r="U48" s="16"/>
      <c r="V48" s="18"/>
      <c r="W48" s="16"/>
      <c r="X48" s="3"/>
      <c r="Y48" s="2"/>
    </row>
    <row r="49" hidden="1"/>
    <row r="50" hidden="1"/>
    <row r="51" hidden="1"/>
    <row r="52" hidden="1"/>
    <row r="53" hidden="1"/>
    <row r="54" hidden="1"/>
  </sheetData>
  <mergeCells count="37">
    <mergeCell ref="B28:C28"/>
    <mergeCell ref="D28:E28"/>
    <mergeCell ref="F28:G28"/>
    <mergeCell ref="H28:I28"/>
    <mergeCell ref="J28:K28"/>
    <mergeCell ref="B27:G27"/>
    <mergeCell ref="H27:M27"/>
    <mergeCell ref="N27:S27"/>
    <mergeCell ref="T27:Y27"/>
    <mergeCell ref="L5:M5"/>
    <mergeCell ref="N5:O5"/>
    <mergeCell ref="P5:Q5"/>
    <mergeCell ref="R5:S5"/>
    <mergeCell ref="T5:U5"/>
    <mergeCell ref="V5:W5"/>
    <mergeCell ref="B5:C5"/>
    <mergeCell ref="D5:E5"/>
    <mergeCell ref="F5:G5"/>
    <mergeCell ref="H5:I5"/>
    <mergeCell ref="J5:K5"/>
    <mergeCell ref="X28:Y28"/>
    <mergeCell ref="L28:M28"/>
    <mergeCell ref="N28:O28"/>
    <mergeCell ref="P28:Q28"/>
    <mergeCell ref="R28:S28"/>
    <mergeCell ref="T28:U28"/>
    <mergeCell ref="V28:W28"/>
    <mergeCell ref="A4:A6"/>
    <mergeCell ref="A1:Y1"/>
    <mergeCell ref="A2:Y2"/>
    <mergeCell ref="A3:Y3"/>
    <mergeCell ref="A26:Y26"/>
    <mergeCell ref="X5:Y5"/>
    <mergeCell ref="B4:G4"/>
    <mergeCell ref="H4:M4"/>
    <mergeCell ref="N4:S4"/>
    <mergeCell ref="T4:Y4"/>
  </mergeCells>
  <dataValidations count="1">
    <dataValidation type="list" allowBlank="1" showInputMessage="1" showErrorMessage="1" sqref="A28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פרסום תשואה 30.9.2018</vt:lpstr>
      <vt:lpstr>TitleRegion1.a27.y48.2</vt:lpstr>
      <vt:lpstr>TitleRegion1.a4.y25.1</vt:lpstr>
      <vt:lpstr>'פרסום תשואה 30.9.2018'!WPrint_Area_W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פרסום תשואה 30.9.2018</dc:title>
  <dc:creator>עדי ווסה</dc:creator>
  <cp:lastModifiedBy>כרמי קוריאט</cp:lastModifiedBy>
  <dcterms:created xsi:type="dcterms:W3CDTF">2016-08-10T06:34:50Z</dcterms:created>
  <dcterms:modified xsi:type="dcterms:W3CDTF">2019-12-11T09:39:17Z</dcterms:modified>
</cp:coreProperties>
</file>