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145" yWindow="585" windowWidth="13215" windowHeight="11070"/>
  </bookViews>
  <sheets>
    <sheet name="פרסום תשואה 31.12.2018" sheetId="2" r:id="rId1"/>
  </sheets>
  <definedNames>
    <definedName name="_xlnm.Print_Area" localSheetId="0">'פרסום תשואה 31.12.2018'!$B$1:$Z$54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O52" i="2" l="1"/>
  <c r="U52" i="2" s="1"/>
  <c r="O54" i="2"/>
  <c r="U53" i="2"/>
  <c r="U46" i="2"/>
  <c r="X53" i="2" l="1"/>
  <c r="X54" i="2"/>
  <c r="X52" i="2"/>
  <c r="X49" i="2"/>
  <c r="X50" i="2"/>
  <c r="X48" i="2"/>
  <c r="V53" i="2"/>
  <c r="V54" i="2"/>
  <c r="V52" i="2"/>
  <c r="V49" i="2"/>
  <c r="V50" i="2"/>
  <c r="V48" i="2"/>
  <c r="W54" i="2"/>
  <c r="U34" i="2"/>
  <c r="Y53" i="2"/>
  <c r="Z53" i="2"/>
  <c r="Y54" i="2"/>
  <c r="Z54" i="2"/>
  <c r="Z52" i="2"/>
  <c r="Y52" i="2"/>
  <c r="Y49" i="2"/>
  <c r="Z49" i="2"/>
  <c r="Y50" i="2"/>
  <c r="Z50" i="2"/>
  <c r="Z48" i="2"/>
  <c r="Y48" i="2"/>
  <c r="Z28" i="2"/>
  <c r="Z29" i="2"/>
  <c r="Z27" i="2"/>
  <c r="Z25" i="2"/>
  <c r="Z24" i="2"/>
  <c r="Z23" i="2"/>
  <c r="X28" i="2"/>
  <c r="X29" i="2"/>
  <c r="X27" i="2"/>
  <c r="V27" i="2"/>
  <c r="V28" i="2"/>
  <c r="V29" i="2"/>
  <c r="V24" i="2"/>
  <c r="V25" i="2"/>
  <c r="V23" i="2"/>
  <c r="P23" i="2"/>
  <c r="Y35" i="2"/>
  <c r="Z35" i="2"/>
  <c r="Y36" i="2"/>
  <c r="Z36" i="2"/>
  <c r="Y37" i="2"/>
  <c r="Z37" i="2"/>
  <c r="Y38" i="2"/>
  <c r="Z38" i="2"/>
  <c r="Y39" i="2"/>
  <c r="Z39" i="2"/>
  <c r="Y40" i="2"/>
  <c r="Z40" i="2"/>
  <c r="Y41" i="2"/>
  <c r="Z41" i="2"/>
  <c r="Y42" i="2"/>
  <c r="Z42" i="2"/>
  <c r="Y43" i="2"/>
  <c r="Z43" i="2"/>
  <c r="Y44" i="2"/>
  <c r="Z44" i="2"/>
  <c r="Y45" i="2"/>
  <c r="Z45" i="2"/>
  <c r="Y46" i="2"/>
  <c r="Z46" i="2"/>
  <c r="Z34" i="2"/>
  <c r="Y34" i="2"/>
  <c r="W34" i="2"/>
  <c r="Z10" i="2"/>
  <c r="Z11" i="2"/>
  <c r="Z12" i="2"/>
  <c r="Z13" i="2"/>
  <c r="Z14" i="2"/>
  <c r="Z15" i="2"/>
  <c r="Z16" i="2"/>
  <c r="Z17" i="2"/>
  <c r="Z18" i="2"/>
  <c r="Z19" i="2"/>
  <c r="Z20" i="2"/>
  <c r="Z21" i="2"/>
  <c r="Z9" i="2"/>
  <c r="U21" i="2"/>
  <c r="V10" i="2" s="1"/>
  <c r="V21" i="2" l="1"/>
  <c r="V20" i="2"/>
  <c r="V16" i="2"/>
  <c r="V12" i="2"/>
  <c r="V9" i="2"/>
  <c r="V17" i="2"/>
  <c r="V13" i="2"/>
  <c r="V19" i="2"/>
  <c r="V15" i="2"/>
  <c r="V11" i="2"/>
  <c r="V18" i="2"/>
  <c r="V14" i="2"/>
  <c r="S46" i="2"/>
  <c r="O47" i="2"/>
  <c r="I35" i="2" l="1"/>
  <c r="O35" i="2" s="1"/>
  <c r="I36" i="2"/>
  <c r="O36" i="2" s="1"/>
  <c r="I37" i="2"/>
  <c r="I38" i="2"/>
  <c r="O38" i="2" s="1"/>
  <c r="I39" i="2"/>
  <c r="O39" i="2" s="1"/>
  <c r="I40" i="2"/>
  <c r="O40" i="2" s="1"/>
  <c r="I41" i="2"/>
  <c r="I42" i="2"/>
  <c r="O42" i="2" s="1"/>
  <c r="I43" i="2"/>
  <c r="O43" i="2" s="1"/>
  <c r="I34" i="2"/>
  <c r="O34" i="2" s="1"/>
  <c r="E44" i="2"/>
  <c r="E19" i="2"/>
  <c r="O41" i="2" l="1"/>
  <c r="O37" i="2"/>
  <c r="E20" i="2" l="1"/>
  <c r="C20" i="2"/>
  <c r="C19" i="2"/>
  <c r="G54" i="2"/>
  <c r="E54" i="2"/>
  <c r="C54" i="2"/>
  <c r="G29" i="2"/>
  <c r="G21" i="2"/>
  <c r="H27" i="2" l="1"/>
  <c r="H28" i="2"/>
  <c r="I44" i="2"/>
  <c r="H52" i="2"/>
  <c r="H54" i="2" s="1"/>
  <c r="H53" i="2"/>
  <c r="H15" i="2"/>
  <c r="H12" i="2"/>
  <c r="H20" i="2"/>
  <c r="H13" i="2"/>
  <c r="H17" i="2"/>
  <c r="H9" i="2"/>
  <c r="H10" i="2"/>
  <c r="H14" i="2"/>
  <c r="H18" i="2"/>
  <c r="H11" i="2"/>
  <c r="H19" i="2"/>
  <c r="H16" i="2"/>
  <c r="I45" i="2"/>
  <c r="O44" i="2" l="1"/>
  <c r="O45" i="2"/>
  <c r="H29" i="2"/>
  <c r="Y29" i="2"/>
  <c r="W29" i="2"/>
  <c r="U29" i="2"/>
  <c r="Y25" i="2"/>
  <c r="W25" i="2"/>
  <c r="U25" i="2"/>
  <c r="Y21" i="2"/>
  <c r="W21" i="2"/>
  <c r="X24" i="2" l="1"/>
  <c r="X25" i="2"/>
  <c r="X23" i="2"/>
  <c r="X13" i="2"/>
  <c r="X17" i="2"/>
  <c r="X21" i="2"/>
  <c r="X10" i="2"/>
  <c r="X14" i="2"/>
  <c r="X18" i="2"/>
  <c r="X9" i="2"/>
  <c r="X11" i="2"/>
  <c r="X15" i="2"/>
  <c r="X19" i="2"/>
  <c r="X12" i="2"/>
  <c r="X16" i="2"/>
  <c r="X20" i="2"/>
  <c r="U44" i="2"/>
  <c r="U43" i="2"/>
  <c r="U42" i="2"/>
  <c r="U36" i="2"/>
  <c r="S29" i="2"/>
  <c r="Q29" i="2"/>
  <c r="O29" i="2"/>
  <c r="S25" i="2"/>
  <c r="Q25" i="2"/>
  <c r="O25" i="2"/>
  <c r="S21" i="2"/>
  <c r="Q21" i="2"/>
  <c r="R9" i="2" s="1"/>
  <c r="O21" i="2"/>
  <c r="K53" i="2"/>
  <c r="I53" i="2"/>
  <c r="K52" i="2"/>
  <c r="I52" i="2"/>
  <c r="K49" i="2"/>
  <c r="K48" i="2"/>
  <c r="I49" i="2"/>
  <c r="I48" i="2"/>
  <c r="K35" i="2"/>
  <c r="K36" i="2"/>
  <c r="K37" i="2"/>
  <c r="K38" i="2"/>
  <c r="K39" i="2"/>
  <c r="K40" i="2"/>
  <c r="K41" i="2"/>
  <c r="K42" i="2"/>
  <c r="K43" i="2"/>
  <c r="K44" i="2"/>
  <c r="K45" i="2"/>
  <c r="K34" i="2"/>
  <c r="M29" i="2"/>
  <c r="K29" i="2"/>
  <c r="I29" i="2"/>
  <c r="M25" i="2"/>
  <c r="K25" i="2"/>
  <c r="I25" i="2"/>
  <c r="M21" i="2"/>
  <c r="K21" i="2"/>
  <c r="I21" i="2"/>
  <c r="G50" i="2"/>
  <c r="E50" i="2"/>
  <c r="C50" i="2"/>
  <c r="D50" i="2"/>
  <c r="G46" i="2"/>
  <c r="E46" i="2"/>
  <c r="C46" i="2"/>
  <c r="E29" i="2"/>
  <c r="C29" i="2"/>
  <c r="G25" i="2"/>
  <c r="E25" i="2"/>
  <c r="C25" i="2"/>
  <c r="E21" i="2"/>
  <c r="C21" i="2"/>
  <c r="D27" i="2" l="1"/>
  <c r="D28" i="2"/>
  <c r="N28" i="2"/>
  <c r="N27" i="2"/>
  <c r="Q35" i="2"/>
  <c r="Q49" i="2"/>
  <c r="P25" i="2"/>
  <c r="P24" i="2"/>
  <c r="R27" i="2"/>
  <c r="R29" i="2"/>
  <c r="R28" i="2"/>
  <c r="L11" i="2"/>
  <c r="L15" i="2"/>
  <c r="L19" i="2"/>
  <c r="L12" i="2"/>
  <c r="L16" i="2"/>
  <c r="L20" i="2"/>
  <c r="L13" i="2"/>
  <c r="L17" i="2"/>
  <c r="L9" i="2"/>
  <c r="L21" i="2" s="1"/>
  <c r="L10" i="2"/>
  <c r="L14" i="2"/>
  <c r="L18" i="2"/>
  <c r="Q42" i="2"/>
  <c r="W42" i="2" s="1"/>
  <c r="Q38" i="2"/>
  <c r="R24" i="2"/>
  <c r="R23" i="2"/>
  <c r="R25" i="2"/>
  <c r="K50" i="2"/>
  <c r="Q50" i="2" s="1"/>
  <c r="R50" i="2" s="1"/>
  <c r="F24" i="2"/>
  <c r="F23" i="2"/>
  <c r="F25" i="2" s="1"/>
  <c r="D40" i="2"/>
  <c r="D37" i="2"/>
  <c r="D41" i="2"/>
  <c r="D45" i="2"/>
  <c r="D38" i="2"/>
  <c r="D42" i="2"/>
  <c r="D34" i="2"/>
  <c r="D35" i="2"/>
  <c r="D39" i="2"/>
  <c r="D43" i="2"/>
  <c r="D36" i="2"/>
  <c r="D44" i="2"/>
  <c r="H37" i="2"/>
  <c r="H41" i="2"/>
  <c r="H45" i="2"/>
  <c r="H38" i="2"/>
  <c r="H42" i="2"/>
  <c r="H34" i="2"/>
  <c r="H35" i="2"/>
  <c r="H39" i="2"/>
  <c r="H43" i="2"/>
  <c r="H36" i="2"/>
  <c r="H40" i="2"/>
  <c r="H44" i="2"/>
  <c r="N10" i="2"/>
  <c r="N14" i="2"/>
  <c r="N18" i="2"/>
  <c r="N11" i="2"/>
  <c r="N15" i="2"/>
  <c r="N19" i="2"/>
  <c r="N12" i="2"/>
  <c r="N16" i="2"/>
  <c r="N20" i="2"/>
  <c r="N13" i="2"/>
  <c r="N17" i="2"/>
  <c r="N9" i="2"/>
  <c r="J27" i="2"/>
  <c r="J28" i="2"/>
  <c r="Q45" i="2"/>
  <c r="Q41" i="2"/>
  <c r="O49" i="2"/>
  <c r="Q52" i="2"/>
  <c r="T25" i="2"/>
  <c r="T24" i="2"/>
  <c r="T23" i="2"/>
  <c r="D12" i="2"/>
  <c r="D23" i="2"/>
  <c r="D13" i="2"/>
  <c r="D17" i="2"/>
  <c r="D9" i="2"/>
  <c r="D10" i="2"/>
  <c r="D14" i="2"/>
  <c r="D18" i="2"/>
  <c r="D11" i="2"/>
  <c r="D15" i="2"/>
  <c r="D24" i="2"/>
  <c r="D16" i="2"/>
  <c r="I46" i="2"/>
  <c r="O46" i="2" s="1"/>
  <c r="D19" i="2"/>
  <c r="D20" i="2"/>
  <c r="H24" i="2"/>
  <c r="H23" i="2"/>
  <c r="H25" i="2" s="1"/>
  <c r="H49" i="2"/>
  <c r="H48" i="2"/>
  <c r="J23" i="2"/>
  <c r="J24" i="2"/>
  <c r="L28" i="2"/>
  <c r="L27" i="2"/>
  <c r="L29" i="2" s="1"/>
  <c r="Q44" i="2"/>
  <c r="Q40" i="2"/>
  <c r="Q36" i="2"/>
  <c r="Q48" i="2"/>
  <c r="O53" i="2"/>
  <c r="T16" i="2"/>
  <c r="T13" i="2"/>
  <c r="T17" i="2"/>
  <c r="T21" i="2"/>
  <c r="T10" i="2"/>
  <c r="T14" i="2"/>
  <c r="T18" i="2"/>
  <c r="T9" i="2"/>
  <c r="T11" i="2"/>
  <c r="T15" i="2"/>
  <c r="T19" i="2"/>
  <c r="T12" i="2"/>
  <c r="T20" i="2"/>
  <c r="P27" i="2"/>
  <c r="P29" i="2"/>
  <c r="P28" i="2"/>
  <c r="F16" i="2"/>
  <c r="F13" i="2"/>
  <c r="F17" i="2"/>
  <c r="F9" i="2"/>
  <c r="F10" i="2"/>
  <c r="F14" i="2"/>
  <c r="F18" i="2"/>
  <c r="F11" i="2"/>
  <c r="F15" i="2"/>
  <c r="F12" i="2"/>
  <c r="K46" i="2"/>
  <c r="L45" i="2" s="1"/>
  <c r="F19" i="2"/>
  <c r="F20" i="2"/>
  <c r="L24" i="2"/>
  <c r="L23" i="2"/>
  <c r="L25" i="2" s="1"/>
  <c r="Q39" i="2"/>
  <c r="F28" i="2"/>
  <c r="F27" i="2"/>
  <c r="F29" i="2" s="1"/>
  <c r="N24" i="2"/>
  <c r="N23" i="2"/>
  <c r="N25" i="2" s="1"/>
  <c r="O48" i="2"/>
  <c r="T28" i="2"/>
  <c r="T27" i="2"/>
  <c r="T29" i="2"/>
  <c r="F36" i="2"/>
  <c r="F48" i="2"/>
  <c r="F37" i="2"/>
  <c r="F41" i="2"/>
  <c r="F45" i="2"/>
  <c r="F53" i="2"/>
  <c r="F38" i="2"/>
  <c r="F42" i="2"/>
  <c r="F34" i="2"/>
  <c r="F46" i="2" s="1"/>
  <c r="F52" i="2"/>
  <c r="F35" i="2"/>
  <c r="F39" i="2"/>
  <c r="F43" i="2"/>
  <c r="F49" i="2"/>
  <c r="F40" i="2"/>
  <c r="F44" i="2"/>
  <c r="Q43" i="2"/>
  <c r="W43" i="2" s="1"/>
  <c r="Q53" i="2"/>
  <c r="Q34" i="2"/>
  <c r="Q37" i="2"/>
  <c r="R17" i="2"/>
  <c r="R10" i="2"/>
  <c r="R14" i="2"/>
  <c r="R18" i="2"/>
  <c r="R11" i="2"/>
  <c r="R15" i="2"/>
  <c r="R19" i="2"/>
  <c r="R12" i="2"/>
  <c r="R16" i="2"/>
  <c r="R20" i="2"/>
  <c r="R13" i="2"/>
  <c r="R21" i="2"/>
  <c r="P12" i="2"/>
  <c r="P16" i="2"/>
  <c r="P20" i="2"/>
  <c r="P10" i="2"/>
  <c r="P18" i="2"/>
  <c r="P13" i="2"/>
  <c r="P17" i="2"/>
  <c r="P21" i="2"/>
  <c r="P11" i="2"/>
  <c r="P15" i="2"/>
  <c r="P19" i="2"/>
  <c r="P14" i="2"/>
  <c r="P9" i="2"/>
  <c r="K54" i="2"/>
  <c r="Q54" i="2" s="1"/>
  <c r="R54" i="2" s="1"/>
  <c r="J11" i="2"/>
  <c r="J15" i="2"/>
  <c r="J19" i="2"/>
  <c r="J12" i="2"/>
  <c r="J16" i="2"/>
  <c r="J20" i="2"/>
  <c r="J13" i="2"/>
  <c r="J17" i="2"/>
  <c r="J9" i="2"/>
  <c r="J10" i="2"/>
  <c r="J14" i="2"/>
  <c r="J18" i="2"/>
  <c r="I54" i="2"/>
  <c r="W53" i="2"/>
  <c r="W44" i="2"/>
  <c r="W45" i="2"/>
  <c r="U35" i="2"/>
  <c r="U40" i="2"/>
  <c r="I50" i="2"/>
  <c r="O50" i="2" s="1"/>
  <c r="P50" i="2" s="1"/>
  <c r="H50" i="2"/>
  <c r="P54" i="2" l="1"/>
  <c r="P52" i="2"/>
  <c r="J48" i="2"/>
  <c r="L37" i="2"/>
  <c r="L53" i="2"/>
  <c r="R53" i="2"/>
  <c r="L39" i="2"/>
  <c r="L34" i="2"/>
  <c r="L43" i="2"/>
  <c r="F50" i="2"/>
  <c r="R48" i="2"/>
  <c r="D25" i="2"/>
  <c r="P49" i="2"/>
  <c r="H46" i="2"/>
  <c r="D46" i="2"/>
  <c r="L42" i="2"/>
  <c r="L49" i="2"/>
  <c r="N29" i="2"/>
  <c r="J53" i="2"/>
  <c r="L36" i="2"/>
  <c r="L44" i="2"/>
  <c r="J39" i="2"/>
  <c r="J35" i="2"/>
  <c r="J36" i="2"/>
  <c r="J43" i="2"/>
  <c r="J42" i="2"/>
  <c r="J37" i="2"/>
  <c r="J34" i="2"/>
  <c r="J38" i="2"/>
  <c r="J40" i="2"/>
  <c r="J41" i="2"/>
  <c r="J44" i="2"/>
  <c r="J45" i="2"/>
  <c r="L52" i="2"/>
  <c r="L54" i="2" s="1"/>
  <c r="L41" i="2"/>
  <c r="J52" i="2"/>
  <c r="J54" i="2" s="1"/>
  <c r="R49" i="2"/>
  <c r="P53" i="2"/>
  <c r="J25" i="2"/>
  <c r="R52" i="2"/>
  <c r="J29" i="2"/>
  <c r="L38" i="2"/>
  <c r="L35" i="2"/>
  <c r="Q46" i="2"/>
  <c r="R42" i="2" s="1"/>
  <c r="P48" i="2"/>
  <c r="L48" i="2"/>
  <c r="L50" i="2" s="1"/>
  <c r="L40" i="2"/>
  <c r="J49" i="2"/>
  <c r="N21" i="2"/>
  <c r="D29" i="2"/>
  <c r="R36" i="2"/>
  <c r="R40" i="2"/>
  <c r="R37" i="2"/>
  <c r="R45" i="2"/>
  <c r="R46" i="2"/>
  <c r="R39" i="2"/>
  <c r="P41" i="2"/>
  <c r="P37" i="2"/>
  <c r="P39" i="2"/>
  <c r="P44" i="2"/>
  <c r="P40" i="2"/>
  <c r="P36" i="2"/>
  <c r="P35" i="2"/>
  <c r="P46" i="2"/>
  <c r="P42" i="2"/>
  <c r="P38" i="2"/>
  <c r="P34" i="2"/>
  <c r="P43" i="2"/>
  <c r="P45" i="2"/>
  <c r="J21" i="2"/>
  <c r="D21" i="2"/>
  <c r="F21" i="2"/>
  <c r="W52" i="2"/>
  <c r="U54" i="2"/>
  <c r="W49" i="2"/>
  <c r="W48" i="2"/>
  <c r="U49" i="2"/>
  <c r="U48" i="2"/>
  <c r="U45" i="2"/>
  <c r="W41" i="2"/>
  <c r="W37" i="2"/>
  <c r="W39" i="2"/>
  <c r="W38" i="2"/>
  <c r="W40" i="2"/>
  <c r="W35" i="2"/>
  <c r="W36" i="2"/>
  <c r="U38" i="2"/>
  <c r="U41" i="2"/>
  <c r="U39" i="2"/>
  <c r="U37" i="2"/>
  <c r="R43" i="2" l="1"/>
  <c r="R41" i="2"/>
  <c r="R35" i="2"/>
  <c r="J46" i="2"/>
  <c r="L46" i="2"/>
  <c r="R34" i="2"/>
  <c r="R38" i="2"/>
  <c r="R44" i="2"/>
  <c r="J50" i="2"/>
  <c r="W50" i="2"/>
  <c r="U50" i="2"/>
  <c r="W46" i="2"/>
  <c r="X36" i="2" l="1"/>
  <c r="X40" i="2"/>
  <c r="X44" i="2"/>
  <c r="X37" i="2"/>
  <c r="X41" i="2"/>
  <c r="X45" i="2"/>
  <c r="X38" i="2"/>
  <c r="X42" i="2"/>
  <c r="X46" i="2"/>
  <c r="X35" i="2"/>
  <c r="X39" i="2"/>
  <c r="X43" i="2"/>
  <c r="X34" i="2"/>
  <c r="V37" i="2"/>
  <c r="V41" i="2"/>
  <c r="V45" i="2"/>
  <c r="V38" i="2"/>
  <c r="V42" i="2"/>
  <c r="V46" i="2"/>
  <c r="V35" i="2"/>
  <c r="V39" i="2"/>
  <c r="V43" i="2"/>
  <c r="V34" i="2"/>
  <c r="V36" i="2"/>
  <c r="V40" i="2"/>
  <c r="V44" i="2"/>
</calcChain>
</file>

<file path=xl/sharedStrings.xml><?xml version="1.0" encoding="utf-8"?>
<sst xmlns="http://schemas.openxmlformats.org/spreadsheetml/2006/main" count="124" uniqueCount="32">
  <si>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</si>
  <si>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</si>
  <si>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</si>
  <si>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</si>
  <si>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</si>
  <si>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</si>
  <si>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</si>
  <si>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</si>
  <si>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</si>
  <si>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</si>
  <si>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</si>
  <si>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</si>
  <si>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</si>
  <si>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</si>
  <si>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</si>
  <si>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</si>
  <si>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</si>
  <si>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</si>
  <si>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</si>
  <si>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</si>
  <si>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</si>
  <si>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</si>
  <si>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</si>
  <si>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</si>
  <si>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</si>
  <si>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</si>
  <si>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נתונים לרבעון בשנת :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</si>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</sst>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65">
    <xf numFmtId="0" fontId="0" fillId="0" borderId="0" xfId="0"/>
    <xf numFmtId="0" fontId="2" fillId="0" borderId="0" xfId="0" applyFont="1"/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 applyFill="1"/>
    <xf numFmtId="165" fontId="6" fillId="0" borderId="0" xfId="2" applyNumberFormat="1" applyFont="1" applyFill="1"/>
    <xf numFmtId="0" fontId="6" fillId="0" borderId="0" xfId="2" applyFont="1" applyFill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 applyFill="1"/>
    <xf numFmtId="165" fontId="6" fillId="0" borderId="0" xfId="1" applyNumberFormat="1" applyFont="1" applyFill="1" applyBorder="1"/>
    <xf numFmtId="0" fontId="7" fillId="0" borderId="0" xfId="3" applyFont="1"/>
    <xf numFmtId="165" fontId="8" fillId="2" borderId="3" xfId="1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3" borderId="4" xfId="4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167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165" fontId="4" fillId="2" borderId="9" xfId="1" applyNumberFormat="1" applyFont="1" applyFill="1" applyBorder="1" applyAlignment="1">
      <alignment horizontal="right"/>
    </xf>
    <xf numFmtId="164" fontId="4" fillId="2" borderId="17" xfId="1" applyNumberFormat="1" applyFont="1" applyFill="1" applyBorder="1" applyAlignment="1">
      <alignment horizontal="right"/>
    </xf>
    <xf numFmtId="164" fontId="4" fillId="2" borderId="7" xfId="4" applyNumberFormat="1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0" fontId="23" fillId="5" borderId="19" xfId="2" applyFont="1" applyFill="1" applyBorder="1" applyAlignment="1">
      <alignment horizontal="right"/>
    </xf>
    <xf numFmtId="0" fontId="23" fillId="5" borderId="20" xfId="2" applyFont="1" applyFill="1" applyBorder="1" applyAlignment="1">
      <alignment horizontal="right"/>
    </xf>
    <xf numFmtId="0" fontId="23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rightToLeft="1" tabSelected="1" topLeftCell="A7" workbookViewId="0">
      <pane xSplit="2" ySplit="2" topLeftCell="F9" activePane="bottomRight" state="frozen"/>
      <selection activeCell="A7" sqref="A7"/>
      <selection pane="topRight" activeCell="C7" sqref="C7"/>
      <selection pane="bottomLeft" activeCell="A9" sqref="A9"/>
      <selection pane="bottomRight" activeCell="A7" sqref="A7"/>
    </sheetView>
  </sheetViews>
  <sheetFormatPr defaultColWidth="9.125" defaultRowHeight="15"/>
  <cols>
    <col min="1" max="1" width="2" style="1" customWidth="1"/>
    <col min="2" max="2" width="23.25" style="1" customWidth="1"/>
    <col min="3" max="3" width="9.625" style="1" customWidth="1"/>
    <col min="4" max="4" width="9.125" style="1" customWidth="1"/>
    <col min="5" max="5" width="10.125" style="1" customWidth="1"/>
    <col min="6" max="6" width="9.625" style="1" customWidth="1"/>
    <col min="7" max="7" width="12.375" style="1" customWidth="1"/>
    <col min="8" max="8" width="9.625" style="1" customWidth="1"/>
    <col min="9" max="12" width="9.125" style="1" customWidth="1"/>
    <col min="13" max="13" width="9.875" style="1" customWidth="1"/>
    <col min="14" max="18" width="9.125" style="1" customWidth="1"/>
    <col min="19" max="19" width="9.875" style="1" customWidth="1"/>
    <col min="20" max="20" width="9.125" style="1" customWidth="1"/>
    <col min="21" max="24" width="9.125" style="1"/>
    <col min="25" max="25" width="9.875" style="1" bestFit="1" customWidth="1"/>
    <col min="26" max="16384" width="9.125" style="1"/>
  </cols>
  <sheetData>
    <row r="1" spans="1:26" ht="18.75">
      <c r="B1" s="51" t="s">
        <v>28</v>
      </c>
    </row>
    <row r="2" spans="1:26" ht="18.75">
      <c r="B2" s="50" t="s">
        <v>27</v>
      </c>
    </row>
    <row r="3" spans="1:26" ht="18.75">
      <c r="B3" s="49" t="s">
        <v>29</v>
      </c>
      <c r="C3" s="56" t="s">
        <v>30</v>
      </c>
      <c r="D3" s="57"/>
      <c r="E3" s="57"/>
      <c r="F3" s="57"/>
      <c r="G3" s="57"/>
      <c r="H3" s="58"/>
    </row>
    <row r="4" spans="1:26">
      <c r="A4" s="29"/>
      <c r="B4" s="23"/>
      <c r="C4" s="48"/>
      <c r="D4" s="29"/>
      <c r="E4" s="29"/>
      <c r="F4" s="29"/>
      <c r="G4" s="29"/>
      <c r="H4" s="29"/>
    </row>
    <row r="5" spans="1:26">
      <c r="A5" s="29"/>
      <c r="B5" s="29"/>
    </row>
    <row r="6" spans="1:26" ht="18.75">
      <c r="A6" s="29"/>
      <c r="B6" s="46" t="s">
        <v>26</v>
      </c>
      <c r="C6" s="59" t="s">
        <v>22</v>
      </c>
      <c r="D6" s="60"/>
      <c r="E6" s="60"/>
      <c r="F6" s="60"/>
      <c r="G6" s="60"/>
      <c r="H6" s="61"/>
      <c r="I6" s="59" t="s">
        <v>25</v>
      </c>
      <c r="J6" s="60"/>
      <c r="K6" s="60"/>
      <c r="L6" s="60"/>
      <c r="M6" s="60"/>
      <c r="N6" s="61"/>
      <c r="O6" s="59" t="s">
        <v>24</v>
      </c>
      <c r="P6" s="60"/>
      <c r="Q6" s="60"/>
      <c r="R6" s="60"/>
      <c r="S6" s="60"/>
      <c r="T6" s="61"/>
      <c r="U6" s="59" t="s">
        <v>23</v>
      </c>
      <c r="V6" s="60"/>
      <c r="W6" s="60"/>
      <c r="X6" s="60"/>
      <c r="Y6" s="60"/>
      <c r="Z6" s="61"/>
    </row>
    <row r="7" spans="1:26" ht="27.75" customHeight="1">
      <c r="A7" s="29"/>
      <c r="B7" s="45">
        <v>2018</v>
      </c>
      <c r="C7" s="62" t="s">
        <v>21</v>
      </c>
      <c r="D7" s="63"/>
      <c r="E7" s="63" t="s">
        <v>20</v>
      </c>
      <c r="F7" s="63"/>
      <c r="G7" s="63" t="s">
        <v>19</v>
      </c>
      <c r="H7" s="64"/>
      <c r="I7" s="62" t="s">
        <v>21</v>
      </c>
      <c r="J7" s="63"/>
      <c r="K7" s="63" t="s">
        <v>20</v>
      </c>
      <c r="L7" s="63"/>
      <c r="M7" s="63" t="s">
        <v>19</v>
      </c>
      <c r="N7" s="64"/>
      <c r="O7" s="62" t="s">
        <v>21</v>
      </c>
      <c r="P7" s="63"/>
      <c r="Q7" s="63" t="s">
        <v>20</v>
      </c>
      <c r="R7" s="63"/>
      <c r="S7" s="63" t="s">
        <v>19</v>
      </c>
      <c r="T7" s="64"/>
      <c r="U7" s="62" t="s">
        <v>21</v>
      </c>
      <c r="V7" s="63"/>
      <c r="W7" s="63" t="s">
        <v>20</v>
      </c>
      <c r="X7" s="63"/>
      <c r="Y7" s="63" t="s">
        <v>19</v>
      </c>
      <c r="Z7" s="64"/>
    </row>
    <row r="8" spans="1:26" ht="21" customHeight="1">
      <c r="A8" s="29"/>
      <c r="B8" s="29"/>
      <c r="C8" s="44" t="s">
        <v>18</v>
      </c>
      <c r="D8" s="43" t="s">
        <v>17</v>
      </c>
      <c r="E8" s="43" t="s">
        <v>18</v>
      </c>
      <c r="F8" s="43" t="s">
        <v>17</v>
      </c>
      <c r="G8" s="43" t="s">
        <v>18</v>
      </c>
      <c r="H8" s="42" t="s">
        <v>17</v>
      </c>
      <c r="I8" s="44" t="s">
        <v>18</v>
      </c>
      <c r="J8" s="43" t="s">
        <v>17</v>
      </c>
      <c r="K8" s="43" t="s">
        <v>18</v>
      </c>
      <c r="L8" s="43" t="s">
        <v>17</v>
      </c>
      <c r="M8" s="43" t="s">
        <v>18</v>
      </c>
      <c r="N8" s="42" t="s">
        <v>17</v>
      </c>
      <c r="O8" s="44" t="s">
        <v>18</v>
      </c>
      <c r="P8" s="43" t="s">
        <v>17</v>
      </c>
      <c r="Q8" s="43" t="s">
        <v>18</v>
      </c>
      <c r="R8" s="43" t="s">
        <v>17</v>
      </c>
      <c r="S8" s="43" t="s">
        <v>18</v>
      </c>
      <c r="T8" s="42" t="s">
        <v>17</v>
      </c>
      <c r="U8" s="44" t="s">
        <v>18</v>
      </c>
      <c r="V8" s="43" t="s">
        <v>17</v>
      </c>
      <c r="W8" s="43" t="s">
        <v>18</v>
      </c>
      <c r="X8" s="43" t="s">
        <v>17</v>
      </c>
      <c r="Y8" s="43" t="s">
        <v>18</v>
      </c>
      <c r="Z8" s="42" t="s">
        <v>17</v>
      </c>
    </row>
    <row r="9" spans="1:26">
      <c r="A9" s="47"/>
      <c r="B9" s="41" t="s">
        <v>16</v>
      </c>
      <c r="C9" s="19">
        <v>-11</v>
      </c>
      <c r="D9" s="40">
        <f>C9/$C$21</f>
        <v>2.7918781725888324E-3</v>
      </c>
      <c r="E9" s="19">
        <v>-11</v>
      </c>
      <c r="F9" s="40">
        <f>E9/$E$21</f>
        <v>3.0054644808743172E-3</v>
      </c>
      <c r="G9" s="19">
        <v>161378</v>
      </c>
      <c r="H9" s="40">
        <f>G9/$G$21</f>
        <v>0.11553564946831321</v>
      </c>
      <c r="I9" s="16">
        <v>36</v>
      </c>
      <c r="J9" s="38">
        <f>I9/$I$21</f>
        <v>4.0807073226025847E-3</v>
      </c>
      <c r="K9" s="16">
        <v>36</v>
      </c>
      <c r="L9" s="38">
        <f>K9/$K$21</f>
        <v>4.0098017375807529E-3</v>
      </c>
      <c r="M9" s="16">
        <v>165858</v>
      </c>
      <c r="N9" s="38">
        <f>M9/$M$21</f>
        <v>0.11588615267447588</v>
      </c>
      <c r="O9" s="19">
        <v>-4</v>
      </c>
      <c r="P9" s="40">
        <f>O9/$O$21</f>
        <v>-2.2779043280182233E-4</v>
      </c>
      <c r="Q9" s="19">
        <v>-4</v>
      </c>
      <c r="R9" s="40">
        <f>Q9/$Q$21</f>
        <v>-2.2832353444831327E-4</v>
      </c>
      <c r="S9" s="19">
        <v>184618</v>
      </c>
      <c r="T9" s="39">
        <f>S9/$S$21</f>
        <v>0.12104106143841244</v>
      </c>
      <c r="U9" s="16">
        <v>339.1611200000001</v>
      </c>
      <c r="V9" s="38">
        <f>U9/$U$21</f>
        <v>-1.8966134949395703E-2</v>
      </c>
      <c r="W9" s="16">
        <v>339.1611200000001</v>
      </c>
      <c r="X9" s="38">
        <f>W9/$W$21</f>
        <v>-1.9139522893742933E-2</v>
      </c>
      <c r="Y9" s="16">
        <v>198190</v>
      </c>
      <c r="Z9" s="37">
        <f>Y9/$Y$21</f>
        <v>0.13012568069932623</v>
      </c>
    </row>
    <row r="10" spans="1:26">
      <c r="A10" s="47"/>
      <c r="B10" s="36" t="s">
        <v>15</v>
      </c>
      <c r="C10" s="12">
        <v>-511</v>
      </c>
      <c r="D10" s="40">
        <f t="shared" ref="D10:D20" si="0">C10/$C$21</f>
        <v>0.12969543147208121</v>
      </c>
      <c r="E10" s="12">
        <v>-511</v>
      </c>
      <c r="F10" s="40">
        <f t="shared" ref="F10:F20" si="1">E10/$E$21</f>
        <v>0.13961748633879781</v>
      </c>
      <c r="G10" s="12">
        <v>297374</v>
      </c>
      <c r="H10" s="40">
        <f t="shared" ref="H10:H20" si="2">G10/$G$21</f>
        <v>0.21289951681759703</v>
      </c>
      <c r="I10" s="9">
        <v>-1053</v>
      </c>
      <c r="J10" s="38">
        <f t="shared" ref="J10:J20" si="3">I10/$I$21</f>
        <v>-0.11936068918612559</v>
      </c>
      <c r="K10" s="16">
        <v>-1053</v>
      </c>
      <c r="L10" s="38">
        <f t="shared" ref="L10:L20" si="4">K10/$K$21</f>
        <v>-0.11728670082423702</v>
      </c>
      <c r="M10" s="9">
        <v>299290</v>
      </c>
      <c r="N10" s="38">
        <f t="shared" ref="N10:N20" si="5">M10/$M$21</f>
        <v>0.2091160307850323</v>
      </c>
      <c r="O10" s="12">
        <v>228</v>
      </c>
      <c r="P10" s="40">
        <f t="shared" ref="P10:P21" si="6">O10/$O$21</f>
        <v>1.2984054669703872E-2</v>
      </c>
      <c r="Q10" s="12">
        <v>228</v>
      </c>
      <c r="R10" s="40">
        <f t="shared" ref="R10:R21" si="7">Q10/$Q$21</f>
        <v>1.3014441463553857E-2</v>
      </c>
      <c r="S10" s="12">
        <v>349093</v>
      </c>
      <c r="T10" s="39">
        <f t="shared" ref="T10:T21" si="8">S10/$S$21</f>
        <v>0.22887577192212955</v>
      </c>
      <c r="U10" s="9">
        <v>738.18231999999989</v>
      </c>
      <c r="V10" s="38">
        <f t="shared" ref="V10:V21" si="9">U10/$U$21</f>
        <v>-4.1279688834551548E-2</v>
      </c>
      <c r="W10" s="9">
        <v>738.18231999999989</v>
      </c>
      <c r="X10" s="38">
        <f t="shared" ref="X10:X21" si="10">W10/$W$21</f>
        <v>-4.1657066745729186E-2</v>
      </c>
      <c r="Y10" s="9">
        <v>392810</v>
      </c>
      <c r="Z10" s="37">
        <f t="shared" ref="Z10:Z21" si="11">Y10/$Y$21</f>
        <v>0.2579074051945221</v>
      </c>
    </row>
    <row r="11" spans="1:26">
      <c r="A11" s="47"/>
      <c r="B11" s="36" t="s">
        <v>14</v>
      </c>
      <c r="C11" s="12"/>
      <c r="D11" s="40">
        <f t="shared" si="0"/>
        <v>0</v>
      </c>
      <c r="E11" s="12"/>
      <c r="F11" s="40">
        <f t="shared" si="1"/>
        <v>0</v>
      </c>
      <c r="G11" s="12"/>
      <c r="H11" s="40">
        <f t="shared" si="2"/>
        <v>0</v>
      </c>
      <c r="I11" s="9"/>
      <c r="J11" s="38">
        <f t="shared" si="3"/>
        <v>0</v>
      </c>
      <c r="K11" s="16"/>
      <c r="L11" s="38">
        <f t="shared" si="4"/>
        <v>0</v>
      </c>
      <c r="M11" s="9"/>
      <c r="N11" s="38">
        <f t="shared" si="5"/>
        <v>0</v>
      </c>
      <c r="O11" s="12"/>
      <c r="P11" s="40">
        <f t="shared" si="6"/>
        <v>0</v>
      </c>
      <c r="Q11" s="12"/>
      <c r="R11" s="40">
        <f t="shared" si="7"/>
        <v>0</v>
      </c>
      <c r="S11" s="12"/>
      <c r="T11" s="39">
        <f t="shared" si="8"/>
        <v>0</v>
      </c>
      <c r="U11" s="9"/>
      <c r="V11" s="38">
        <f t="shared" si="9"/>
        <v>0</v>
      </c>
      <c r="W11" s="9"/>
      <c r="X11" s="38">
        <f t="shared" si="10"/>
        <v>0</v>
      </c>
      <c r="Y11" s="9"/>
      <c r="Z11" s="37">
        <f t="shared" si="11"/>
        <v>0</v>
      </c>
    </row>
    <row r="12" spans="1:26">
      <c r="A12" s="47"/>
      <c r="B12" s="36" t="s">
        <v>13</v>
      </c>
      <c r="C12" s="12">
        <v>-1095</v>
      </c>
      <c r="D12" s="40">
        <f t="shared" si="0"/>
        <v>0.2779187817258883</v>
      </c>
      <c r="E12" s="12">
        <v>-1095</v>
      </c>
      <c r="F12" s="40">
        <f t="shared" si="1"/>
        <v>0.29918032786885246</v>
      </c>
      <c r="G12" s="12">
        <v>464497</v>
      </c>
      <c r="H12" s="40">
        <f t="shared" si="2"/>
        <v>0.33254819474205333</v>
      </c>
      <c r="I12" s="9">
        <v>4238</v>
      </c>
      <c r="J12" s="38">
        <f t="shared" si="3"/>
        <v>0.48038993425527093</v>
      </c>
      <c r="K12" s="16">
        <v>4238</v>
      </c>
      <c r="L12" s="38">
        <f t="shared" si="4"/>
        <v>0.47204277121853422</v>
      </c>
      <c r="M12" s="9">
        <v>482148</v>
      </c>
      <c r="N12" s="38">
        <f t="shared" si="5"/>
        <v>0.33688020318400802</v>
      </c>
      <c r="O12" s="12">
        <v>4991</v>
      </c>
      <c r="P12" s="40">
        <f t="shared" si="6"/>
        <v>0.28422551252847378</v>
      </c>
      <c r="Q12" s="12">
        <v>4991</v>
      </c>
      <c r="R12" s="40">
        <f t="shared" si="7"/>
        <v>0.28489069010788287</v>
      </c>
      <c r="S12" s="12">
        <v>488456</v>
      </c>
      <c r="T12" s="39">
        <f t="shared" si="8"/>
        <v>0.32024630700127388</v>
      </c>
      <c r="U12" s="9">
        <v>-5786.2960399999993</v>
      </c>
      <c r="V12" s="38">
        <f t="shared" si="9"/>
        <v>0.32357385643671044</v>
      </c>
      <c r="W12" s="9">
        <v>-5786.2960399999993</v>
      </c>
      <c r="X12" s="38">
        <f t="shared" si="10"/>
        <v>0.32653196076116869</v>
      </c>
      <c r="Y12" s="9">
        <v>436722</v>
      </c>
      <c r="Z12" s="37">
        <f t="shared" si="11"/>
        <v>0.28673872307569076</v>
      </c>
    </row>
    <row r="13" spans="1:26">
      <c r="A13" s="47"/>
      <c r="B13" s="36" t="s">
        <v>12</v>
      </c>
      <c r="C13" s="12">
        <v>108</v>
      </c>
      <c r="D13" s="40">
        <f t="shared" si="0"/>
        <v>-2.7411167512690356E-2</v>
      </c>
      <c r="E13" s="12">
        <v>108</v>
      </c>
      <c r="F13" s="40">
        <f t="shared" si="1"/>
        <v>-2.9508196721311476E-2</v>
      </c>
      <c r="G13" s="12">
        <v>12908</v>
      </c>
      <c r="H13" s="40">
        <f t="shared" si="2"/>
        <v>9.2412482701296761E-3</v>
      </c>
      <c r="I13" s="9">
        <v>200</v>
      </c>
      <c r="J13" s="38">
        <f t="shared" si="3"/>
        <v>2.2670596236681023E-2</v>
      </c>
      <c r="K13" s="16">
        <v>200</v>
      </c>
      <c r="L13" s="38">
        <f t="shared" si="4"/>
        <v>2.2276676319893073E-2</v>
      </c>
      <c r="M13" s="9">
        <v>13582</v>
      </c>
      <c r="N13" s="38">
        <f t="shared" si="5"/>
        <v>9.4898390528327329E-3</v>
      </c>
      <c r="O13" s="12">
        <v>180</v>
      </c>
      <c r="P13" s="40">
        <f t="shared" si="6"/>
        <v>1.0250569476082005E-2</v>
      </c>
      <c r="Q13" s="12">
        <v>180</v>
      </c>
      <c r="R13" s="40">
        <f t="shared" si="7"/>
        <v>1.0274559050174097E-2</v>
      </c>
      <c r="S13" s="12">
        <v>19116</v>
      </c>
      <c r="T13" s="39">
        <f t="shared" si="8"/>
        <v>1.2533019155535712E-2</v>
      </c>
      <c r="U13" s="9">
        <v>-68.951419999999999</v>
      </c>
      <c r="V13" s="38">
        <f t="shared" si="9"/>
        <v>3.8558132390660274E-3</v>
      </c>
      <c r="W13" s="9">
        <v>-68.951419999999999</v>
      </c>
      <c r="X13" s="38">
        <f t="shared" si="10"/>
        <v>3.8910629899030998E-3</v>
      </c>
      <c r="Y13" s="9">
        <v>20168</v>
      </c>
      <c r="Z13" s="37">
        <f t="shared" si="11"/>
        <v>1.3241711127423237E-2</v>
      </c>
    </row>
    <row r="14" spans="1:26">
      <c r="A14" s="47"/>
      <c r="B14" s="36" t="s">
        <v>11</v>
      </c>
      <c r="C14" s="12">
        <v>-1602</v>
      </c>
      <c r="D14" s="40">
        <f t="shared" si="0"/>
        <v>0.40659898477157358</v>
      </c>
      <c r="E14" s="12">
        <v>-1602</v>
      </c>
      <c r="F14" s="40">
        <f t="shared" si="1"/>
        <v>0.43770491803278688</v>
      </c>
      <c r="G14" s="12">
        <v>60653</v>
      </c>
      <c r="H14" s="40">
        <f t="shared" si="2"/>
        <v>4.3423414264655659E-2</v>
      </c>
      <c r="I14" s="9">
        <v>1197</v>
      </c>
      <c r="J14" s="38">
        <f t="shared" si="3"/>
        <v>0.13568351847653592</v>
      </c>
      <c r="K14" s="16">
        <v>1197</v>
      </c>
      <c r="L14" s="38">
        <f t="shared" si="4"/>
        <v>0.13332590777456005</v>
      </c>
      <c r="M14" s="9">
        <v>62349</v>
      </c>
      <c r="N14" s="38">
        <f t="shared" si="5"/>
        <v>4.3563685400166988E-2</v>
      </c>
      <c r="O14" s="12">
        <v>5159</v>
      </c>
      <c r="P14" s="40">
        <f t="shared" si="6"/>
        <v>0.29379271070615032</v>
      </c>
      <c r="Q14" s="12">
        <v>5159</v>
      </c>
      <c r="R14" s="40">
        <f t="shared" si="7"/>
        <v>0.29448027855471204</v>
      </c>
      <c r="S14" s="12">
        <v>73116</v>
      </c>
      <c r="T14" s="39">
        <f t="shared" si="8"/>
        <v>4.7937028069478402E-2</v>
      </c>
      <c r="U14" s="9">
        <v>-6559.6213800000005</v>
      </c>
      <c r="V14" s="38">
        <f t="shared" si="9"/>
        <v>0.36681876834827426</v>
      </c>
      <c r="W14" s="9">
        <v>-6559.6213800000005</v>
      </c>
      <c r="X14" s="38">
        <f t="shared" si="10"/>
        <v>0.37017221660547528</v>
      </c>
      <c r="Y14" s="9">
        <v>75939</v>
      </c>
      <c r="Z14" s="37">
        <f t="shared" si="11"/>
        <v>4.9859296970715651E-2</v>
      </c>
    </row>
    <row r="15" spans="1:26">
      <c r="A15" s="47"/>
      <c r="B15" s="36" t="s">
        <v>10</v>
      </c>
      <c r="C15" s="12">
        <v>-1765</v>
      </c>
      <c r="D15" s="40">
        <f t="shared" si="0"/>
        <v>0.4479695431472081</v>
      </c>
      <c r="E15" s="12">
        <v>-1765</v>
      </c>
      <c r="F15" s="40">
        <f t="shared" si="1"/>
        <v>0.48224043715846993</v>
      </c>
      <c r="G15" s="12">
        <v>139811</v>
      </c>
      <c r="H15" s="40">
        <f t="shared" si="2"/>
        <v>0.1000951473423536</v>
      </c>
      <c r="I15" s="9">
        <v>3741</v>
      </c>
      <c r="J15" s="38">
        <f t="shared" si="3"/>
        <v>0.42405350260711855</v>
      </c>
      <c r="K15" s="16">
        <v>3741</v>
      </c>
      <c r="L15" s="38">
        <f t="shared" si="4"/>
        <v>0.41668523056359991</v>
      </c>
      <c r="M15" s="9">
        <v>143534</v>
      </c>
      <c r="N15" s="38">
        <f t="shared" si="5"/>
        <v>0.10028821665507978</v>
      </c>
      <c r="O15" s="12">
        <v>6354</v>
      </c>
      <c r="P15" s="40">
        <f t="shared" si="6"/>
        <v>0.36184510250569474</v>
      </c>
      <c r="Q15" s="12">
        <v>6354</v>
      </c>
      <c r="R15" s="40">
        <f t="shared" si="7"/>
        <v>0.36269193447114562</v>
      </c>
      <c r="S15" s="12">
        <v>152537</v>
      </c>
      <c r="T15" s="39">
        <f t="shared" si="8"/>
        <v>0.10000780199455696</v>
      </c>
      <c r="U15" s="9">
        <v>-13763.268309999999</v>
      </c>
      <c r="V15" s="38">
        <f t="shared" si="9"/>
        <v>0.76965191090358842</v>
      </c>
      <c r="W15" s="9">
        <v>-13763.268309999999</v>
      </c>
      <c r="X15" s="38">
        <f t="shared" si="10"/>
        <v>0.77668804995092455</v>
      </c>
      <c r="Y15" s="9">
        <v>129416</v>
      </c>
      <c r="Z15" s="37">
        <f t="shared" si="11"/>
        <v>8.4970710396003846E-2</v>
      </c>
    </row>
    <row r="16" spans="1:26">
      <c r="A16" s="47"/>
      <c r="B16" s="36" t="s">
        <v>9</v>
      </c>
      <c r="C16" s="12">
        <v>60</v>
      </c>
      <c r="D16" s="40">
        <f t="shared" si="0"/>
        <v>-1.5228426395939087E-2</v>
      </c>
      <c r="E16" s="12">
        <v>60</v>
      </c>
      <c r="F16" s="40">
        <f t="shared" si="1"/>
        <v>-1.6393442622950821E-2</v>
      </c>
      <c r="G16" s="12">
        <v>3078</v>
      </c>
      <c r="H16" s="40">
        <f t="shared" si="2"/>
        <v>2.2036382224557751E-3</v>
      </c>
      <c r="I16" s="9">
        <v>337</v>
      </c>
      <c r="J16" s="38">
        <f t="shared" si="3"/>
        <v>3.8199954658807524E-2</v>
      </c>
      <c r="K16" s="16">
        <v>337</v>
      </c>
      <c r="L16" s="38">
        <f t="shared" si="4"/>
        <v>3.7536199599019826E-2</v>
      </c>
      <c r="M16" s="9">
        <v>13272</v>
      </c>
      <c r="N16" s="38">
        <f t="shared" si="5"/>
        <v>9.2732398696212665E-3</v>
      </c>
      <c r="O16" s="12">
        <v>-495</v>
      </c>
      <c r="P16" s="40">
        <f t="shared" si="6"/>
        <v>-2.8189066059225512E-2</v>
      </c>
      <c r="Q16" s="12">
        <v>-495</v>
      </c>
      <c r="R16" s="40">
        <f t="shared" si="7"/>
        <v>-2.8255037387978767E-2</v>
      </c>
      <c r="S16" s="12">
        <v>12776</v>
      </c>
      <c r="T16" s="39">
        <f t="shared" si="8"/>
        <v>8.3763262571209599E-3</v>
      </c>
      <c r="U16" s="9">
        <v>-1714.8895500000001</v>
      </c>
      <c r="V16" s="38">
        <f t="shared" si="9"/>
        <v>9.5897863023357358E-2</v>
      </c>
      <c r="W16" s="9">
        <v>-1714.8895500000001</v>
      </c>
      <c r="X16" s="38">
        <f t="shared" si="10"/>
        <v>9.6774558954356299E-2</v>
      </c>
      <c r="Y16" s="9">
        <v>10676</v>
      </c>
      <c r="Z16" s="37">
        <f t="shared" si="11"/>
        <v>7.0095452199707697E-3</v>
      </c>
    </row>
    <row r="17" spans="1:26">
      <c r="A17" s="47"/>
      <c r="B17" s="36" t="s">
        <v>8</v>
      </c>
      <c r="C17" s="12"/>
      <c r="D17" s="40">
        <f t="shared" si="0"/>
        <v>0</v>
      </c>
      <c r="E17" s="12"/>
      <c r="F17" s="40">
        <f t="shared" si="1"/>
        <v>0</v>
      </c>
      <c r="G17" s="12">
        <v>142848</v>
      </c>
      <c r="H17" s="40">
        <f t="shared" si="2"/>
        <v>0.10226943235911715</v>
      </c>
      <c r="I17" s="9"/>
      <c r="J17" s="38">
        <f t="shared" si="3"/>
        <v>0</v>
      </c>
      <c r="K17" s="16"/>
      <c r="L17" s="38">
        <f t="shared" si="4"/>
        <v>0</v>
      </c>
      <c r="M17" s="9">
        <v>137077</v>
      </c>
      <c r="N17" s="38">
        <f t="shared" si="5"/>
        <v>9.5776665280897705E-2</v>
      </c>
      <c r="O17" s="12"/>
      <c r="P17" s="40">
        <f t="shared" si="6"/>
        <v>0</v>
      </c>
      <c r="Q17" s="12"/>
      <c r="R17" s="40">
        <f t="shared" si="7"/>
        <v>0</v>
      </c>
      <c r="S17" s="12">
        <v>129623</v>
      </c>
      <c r="T17" s="39">
        <f t="shared" si="8"/>
        <v>8.4984700878740618E-2</v>
      </c>
      <c r="U17" s="9"/>
      <c r="V17" s="38">
        <f t="shared" si="9"/>
        <v>0</v>
      </c>
      <c r="W17" s="9"/>
      <c r="X17" s="38">
        <f t="shared" si="10"/>
        <v>0</v>
      </c>
      <c r="Y17" s="9">
        <v>114319</v>
      </c>
      <c r="Z17" s="37">
        <f t="shared" si="11"/>
        <v>7.5058467591030201E-2</v>
      </c>
    </row>
    <row r="18" spans="1:26">
      <c r="A18" s="47"/>
      <c r="B18" s="36" t="s">
        <v>7</v>
      </c>
      <c r="C18" s="12"/>
      <c r="D18" s="40">
        <f t="shared" si="0"/>
        <v>0</v>
      </c>
      <c r="E18" s="12"/>
      <c r="F18" s="40">
        <f t="shared" si="1"/>
        <v>0</v>
      </c>
      <c r="G18" s="12"/>
      <c r="H18" s="40">
        <f t="shared" si="2"/>
        <v>0</v>
      </c>
      <c r="I18" s="9"/>
      <c r="J18" s="38">
        <f t="shared" si="3"/>
        <v>0</v>
      </c>
      <c r="K18" s="16"/>
      <c r="L18" s="38">
        <f t="shared" si="4"/>
        <v>0</v>
      </c>
      <c r="M18" s="9"/>
      <c r="N18" s="38">
        <f t="shared" si="5"/>
        <v>0</v>
      </c>
      <c r="O18" s="12"/>
      <c r="P18" s="40">
        <f t="shared" si="6"/>
        <v>0</v>
      </c>
      <c r="Q18" s="12"/>
      <c r="R18" s="40">
        <f t="shared" si="7"/>
        <v>0</v>
      </c>
      <c r="S18" s="12"/>
      <c r="T18" s="39">
        <f t="shared" si="8"/>
        <v>0</v>
      </c>
      <c r="U18" s="9"/>
      <c r="V18" s="38">
        <f t="shared" si="9"/>
        <v>0</v>
      </c>
      <c r="W18" s="9"/>
      <c r="X18" s="38">
        <f t="shared" si="10"/>
        <v>0</v>
      </c>
      <c r="Y18" s="9"/>
      <c r="Z18" s="37">
        <f t="shared" si="11"/>
        <v>0</v>
      </c>
    </row>
    <row r="19" spans="1:26">
      <c r="A19" s="47"/>
      <c r="B19" s="36" t="s">
        <v>6</v>
      </c>
      <c r="C19" s="12">
        <f>-1812--75</f>
        <v>-1737</v>
      </c>
      <c r="D19" s="40">
        <f t="shared" si="0"/>
        <v>0.44086294416243654</v>
      </c>
      <c r="E19" s="12">
        <f>-1812-75</f>
        <v>-1887</v>
      </c>
      <c r="F19" s="40">
        <f t="shared" si="1"/>
        <v>0.51557377049180331</v>
      </c>
      <c r="G19" s="12">
        <v>-302</v>
      </c>
      <c r="H19" s="40">
        <f t="shared" si="2"/>
        <v>-2.1621141753789606E-4</v>
      </c>
      <c r="I19" s="9">
        <v>-1162</v>
      </c>
      <c r="J19" s="38">
        <f t="shared" si="3"/>
        <v>-0.13171616413511675</v>
      </c>
      <c r="K19" s="16">
        <v>-1162</v>
      </c>
      <c r="L19" s="38">
        <f t="shared" si="4"/>
        <v>-0.12942748941857876</v>
      </c>
      <c r="M19" s="9">
        <v>57</v>
      </c>
      <c r="N19" s="38">
        <f t="shared" si="5"/>
        <v>3.9826301429205253E-5</v>
      </c>
      <c r="O19" s="12">
        <v>-113</v>
      </c>
      <c r="P19" s="40">
        <f t="shared" si="6"/>
        <v>-6.435079726651481E-3</v>
      </c>
      <c r="Q19" s="12">
        <v>-113</v>
      </c>
      <c r="R19" s="40">
        <f t="shared" si="7"/>
        <v>-6.4501398481648497E-3</v>
      </c>
      <c r="S19" s="12">
        <v>23</v>
      </c>
      <c r="T19" s="39">
        <f t="shared" si="8"/>
        <v>1.5079485278160774E-5</v>
      </c>
      <c r="U19" s="9">
        <v>-3748.9852139239083</v>
      </c>
      <c r="V19" s="38">
        <f t="shared" si="9"/>
        <v>0.20964596263442564</v>
      </c>
      <c r="W19" s="9">
        <v>-3748.9852139239083</v>
      </c>
      <c r="X19" s="38">
        <f t="shared" si="10"/>
        <v>0.211562540925093</v>
      </c>
      <c r="Y19" s="9">
        <v>536</v>
      </c>
      <c r="Z19" s="37">
        <f t="shared" si="11"/>
        <v>3.5192171580220423E-4</v>
      </c>
    </row>
    <row r="20" spans="1:26">
      <c r="A20" s="47"/>
      <c r="B20" s="36" t="s">
        <v>5</v>
      </c>
      <c r="C20" s="12">
        <f>2688-75</f>
        <v>2613</v>
      </c>
      <c r="D20" s="40">
        <f t="shared" si="0"/>
        <v>-0.66319796954314725</v>
      </c>
      <c r="E20" s="12">
        <f>2968+75</f>
        <v>3043</v>
      </c>
      <c r="F20" s="40">
        <f t="shared" si="1"/>
        <v>-0.83142076502732243</v>
      </c>
      <c r="G20" s="12">
        <v>114536</v>
      </c>
      <c r="H20" s="40">
        <f t="shared" si="2"/>
        <v>8.1999969930862462E-2</v>
      </c>
      <c r="I20" s="9">
        <v>1288</v>
      </c>
      <c r="J20" s="38">
        <f t="shared" si="3"/>
        <v>0.14599863976422581</v>
      </c>
      <c r="K20" s="16">
        <v>1444</v>
      </c>
      <c r="L20" s="38">
        <f t="shared" si="4"/>
        <v>0.16083760302962799</v>
      </c>
      <c r="M20" s="9">
        <v>114048</v>
      </c>
      <c r="N20" s="38">
        <f t="shared" si="5"/>
        <v>7.9686140796456154E-2</v>
      </c>
      <c r="O20" s="12">
        <v>1260</v>
      </c>
      <c r="P20" s="40">
        <f t="shared" si="6"/>
        <v>7.175398633257403E-2</v>
      </c>
      <c r="Q20" s="12">
        <v>1219</v>
      </c>
      <c r="R20" s="40">
        <f t="shared" si="7"/>
        <v>6.9581597123123465E-2</v>
      </c>
      <c r="S20" s="12">
        <v>115893</v>
      </c>
      <c r="T20" s="39">
        <f t="shared" si="8"/>
        <v>7.5982903797473328E-2</v>
      </c>
      <c r="U20" s="9">
        <v>12682.21003392391</v>
      </c>
      <c r="V20" s="38">
        <f t="shared" si="9"/>
        <v>-0.70919835080147475</v>
      </c>
      <c r="W20" s="9">
        <v>12844.21003392391</v>
      </c>
      <c r="X20" s="38">
        <f t="shared" si="10"/>
        <v>-0.72482380054744866</v>
      </c>
      <c r="Y20" s="9">
        <v>144290</v>
      </c>
      <c r="Z20" s="37">
        <f t="shared" si="11"/>
        <v>9.4736538009515023E-2</v>
      </c>
    </row>
    <row r="21" spans="1:26">
      <c r="A21" s="47"/>
      <c r="B21" s="34" t="s">
        <v>0</v>
      </c>
      <c r="C21" s="32">
        <f>SUM(C9:C20)</f>
        <v>-3940</v>
      </c>
      <c r="D21" s="33">
        <f>SUM(D9:D20)</f>
        <v>0.99999999999999989</v>
      </c>
      <c r="E21" s="32">
        <f>SUM(E9:E20)</f>
        <v>-3660</v>
      </c>
      <c r="F21" s="33">
        <f>SUM(F9:F20)</f>
        <v>1</v>
      </c>
      <c r="G21" s="32">
        <f>SUM(G9:G20)</f>
        <v>1396781</v>
      </c>
      <c r="H21" s="33">
        <v>1</v>
      </c>
      <c r="I21" s="52">
        <f t="shared" ref="I21:O21" si="12">SUM(I9:I20)</f>
        <v>8822</v>
      </c>
      <c r="J21" s="53">
        <f t="shared" si="12"/>
        <v>1</v>
      </c>
      <c r="K21" s="52">
        <f t="shared" si="12"/>
        <v>8978</v>
      </c>
      <c r="L21" s="53">
        <f t="shared" si="12"/>
        <v>1</v>
      </c>
      <c r="M21" s="30">
        <f t="shared" si="12"/>
        <v>1431215</v>
      </c>
      <c r="N21" s="54">
        <f t="shared" si="12"/>
        <v>1</v>
      </c>
      <c r="O21" s="32">
        <f t="shared" si="12"/>
        <v>17560</v>
      </c>
      <c r="P21" s="33">
        <f t="shared" si="6"/>
        <v>1</v>
      </c>
      <c r="Q21" s="32">
        <f>SUM(Q9:Q20)</f>
        <v>17519</v>
      </c>
      <c r="R21" s="33">
        <f t="shared" si="7"/>
        <v>1</v>
      </c>
      <c r="S21" s="32">
        <f>SUM(S9:S20)</f>
        <v>1525251</v>
      </c>
      <c r="T21" s="33">
        <f t="shared" si="8"/>
        <v>1</v>
      </c>
      <c r="U21" s="30">
        <f>SUM(U9:U20)</f>
        <v>-17882.458439999995</v>
      </c>
      <c r="V21" s="38">
        <f t="shared" si="9"/>
        <v>1</v>
      </c>
      <c r="W21" s="30">
        <f>SUM(W9:W20)</f>
        <v>-17720.458439999995</v>
      </c>
      <c r="X21" s="38">
        <f t="shared" si="10"/>
        <v>1</v>
      </c>
      <c r="Y21" s="30">
        <f>SUM(Y9:Y20)</f>
        <v>1523066</v>
      </c>
      <c r="Z21" s="37">
        <f t="shared" si="11"/>
        <v>1</v>
      </c>
    </row>
    <row r="22" spans="1:26">
      <c r="A22" s="29"/>
      <c r="B22" s="29"/>
      <c r="C22" s="28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X22" s="27"/>
      <c r="Y22" s="28"/>
      <c r="Z22" s="27"/>
    </row>
    <row r="23" spans="1:26">
      <c r="A23" s="29"/>
      <c r="B23" s="20" t="s">
        <v>4</v>
      </c>
      <c r="C23" s="19">
        <v>-5771</v>
      </c>
      <c r="D23" s="40">
        <f t="shared" ref="D23:D24" si="13">C23/$C$21</f>
        <v>1.4647208121827411</v>
      </c>
      <c r="E23" s="19">
        <v>-5771.2308600000006</v>
      </c>
      <c r="F23" s="17">
        <f>E23/$E$25</f>
        <v>1.5770455955978342</v>
      </c>
      <c r="G23" s="18">
        <v>1264516.6355699999</v>
      </c>
      <c r="H23" s="17">
        <f>G23/$G$25</f>
        <v>0.90530772939351256</v>
      </c>
      <c r="I23" s="16">
        <v>5076</v>
      </c>
      <c r="J23" s="14">
        <f>I23/$I$25</f>
        <v>0.57537973248696439</v>
      </c>
      <c r="K23" s="16">
        <v>5076</v>
      </c>
      <c r="L23" s="14">
        <f>K23/$K$25</f>
        <v>0.56538204499888611</v>
      </c>
      <c r="M23" s="15">
        <v>1297460</v>
      </c>
      <c r="N23" s="14">
        <f>M23/$M$25</f>
        <v>0.90654443951467811</v>
      </c>
      <c r="O23" s="19">
        <v>14579</v>
      </c>
      <c r="P23" s="17">
        <f>O23/$O$25</f>
        <v>0.83023917995444196</v>
      </c>
      <c r="Q23" s="19">
        <v>14579</v>
      </c>
      <c r="R23" s="17">
        <f>Q23/$Q$25</f>
        <v>0.83218220218048977</v>
      </c>
      <c r="S23" s="18">
        <v>1409148</v>
      </c>
      <c r="T23" s="17">
        <f>S23/$S$25</f>
        <v>0.92387941394563911</v>
      </c>
      <c r="U23" s="16">
        <v>-11241.812900000003</v>
      </c>
      <c r="V23" s="14">
        <f>U23/$U$25</f>
        <v>0.62865030206663242</v>
      </c>
      <c r="W23" s="16">
        <v>-11241.812900000003</v>
      </c>
      <c r="X23" s="14">
        <f>W23/$W$25</f>
        <v>0.63439740783591159</v>
      </c>
      <c r="Y23" s="15">
        <v>1416692.2485799999</v>
      </c>
      <c r="Z23" s="14">
        <f>Y23/$Y$25</f>
        <v>0.93015814717156042</v>
      </c>
    </row>
    <row r="24" spans="1:26">
      <c r="A24" s="29"/>
      <c r="B24" s="13" t="s">
        <v>3</v>
      </c>
      <c r="C24" s="12">
        <v>1831</v>
      </c>
      <c r="D24" s="40">
        <f t="shared" si="13"/>
        <v>-0.46472081218274114</v>
      </c>
      <c r="E24" s="12">
        <v>2111.7102500000001</v>
      </c>
      <c r="F24" s="17">
        <f>E24/$E$25</f>
        <v>-0.5770455955978343</v>
      </c>
      <c r="G24" s="11">
        <v>132264.36442999999</v>
      </c>
      <c r="H24" s="17">
        <f>G24/$G$25</f>
        <v>9.4692270606487342E-2</v>
      </c>
      <c r="I24" s="16">
        <v>3746</v>
      </c>
      <c r="J24" s="14">
        <f>I24/$I$25</f>
        <v>0.42462026751303561</v>
      </c>
      <c r="K24" s="16">
        <v>3902</v>
      </c>
      <c r="L24" s="14">
        <f>K24/$K$25</f>
        <v>0.43461795500111383</v>
      </c>
      <c r="M24" s="8">
        <v>133755</v>
      </c>
      <c r="N24" s="14">
        <f>M24/$M$25</f>
        <v>9.3455560485321915E-2</v>
      </c>
      <c r="O24" s="12">
        <v>2981</v>
      </c>
      <c r="P24" s="17">
        <f>O24/$O$25</f>
        <v>0.16976082004555809</v>
      </c>
      <c r="Q24" s="12">
        <v>2940</v>
      </c>
      <c r="R24" s="17">
        <f>Q24/$Q$25</f>
        <v>0.16781779781951026</v>
      </c>
      <c r="S24" s="11">
        <v>116103</v>
      </c>
      <c r="T24" s="17">
        <f>S24/$S$25</f>
        <v>7.6120586054360895E-2</v>
      </c>
      <c r="U24" s="9">
        <v>-6640.6455399999995</v>
      </c>
      <c r="V24" s="14">
        <f t="shared" ref="V24:V25" si="14">U24/$U$25</f>
        <v>0.37134969793336753</v>
      </c>
      <c r="W24" s="9">
        <v>-6478.6455399999995</v>
      </c>
      <c r="X24" s="14">
        <f t="shared" ref="X24:X25" si="15">W24/$W$25</f>
        <v>0.36560259216408841</v>
      </c>
      <c r="Y24" s="8">
        <v>106373.75142</v>
      </c>
      <c r="Z24" s="14">
        <f t="shared" ref="Z24" si="16">Y24/$Y$25</f>
        <v>6.984185282843948E-2</v>
      </c>
    </row>
    <row r="25" spans="1:26">
      <c r="A25" s="29"/>
      <c r="B25" s="7" t="s">
        <v>0</v>
      </c>
      <c r="C25" s="6">
        <f>SUM(C23:C24)</f>
        <v>-3940</v>
      </c>
      <c r="D25" s="17">
        <f>SUM(D23:D24)</f>
        <v>1</v>
      </c>
      <c r="E25" s="6">
        <f t="shared" ref="E25:O25" si="17">SUM(E23:E24)</f>
        <v>-3659.5206100000005</v>
      </c>
      <c r="F25" s="4">
        <f t="shared" si="17"/>
        <v>0.99999999999999989</v>
      </c>
      <c r="G25" s="6">
        <f t="shared" si="17"/>
        <v>1396781</v>
      </c>
      <c r="H25" s="4">
        <f t="shared" si="17"/>
        <v>0.99999999999999989</v>
      </c>
      <c r="I25" s="52">
        <f t="shared" si="17"/>
        <v>8822</v>
      </c>
      <c r="J25" s="55">
        <f t="shared" si="17"/>
        <v>1</v>
      </c>
      <c r="K25" s="52">
        <f t="shared" si="17"/>
        <v>8978</v>
      </c>
      <c r="L25" s="55">
        <f t="shared" si="17"/>
        <v>1</v>
      </c>
      <c r="M25" s="3">
        <f t="shared" si="17"/>
        <v>1431215</v>
      </c>
      <c r="N25" s="55">
        <f t="shared" si="17"/>
        <v>1</v>
      </c>
      <c r="O25" s="6">
        <f t="shared" si="17"/>
        <v>17560</v>
      </c>
      <c r="P25" s="17">
        <f>O25/$O$25</f>
        <v>1</v>
      </c>
      <c r="Q25" s="6">
        <f>SUM(Q23:Q24)</f>
        <v>17519</v>
      </c>
      <c r="R25" s="17">
        <f>Q25/$Q$25</f>
        <v>1</v>
      </c>
      <c r="S25" s="6">
        <f>SUM(S23:S24)</f>
        <v>1525251</v>
      </c>
      <c r="T25" s="17">
        <f>S25/$S$25</f>
        <v>1</v>
      </c>
      <c r="U25" s="3">
        <f>SUM(U23:U24)</f>
        <v>-17882.458440000002</v>
      </c>
      <c r="V25" s="14">
        <f t="shared" si="14"/>
        <v>1</v>
      </c>
      <c r="W25" s="3">
        <f>SUM(W23:W24)</f>
        <v>-17720.458440000002</v>
      </c>
      <c r="X25" s="14">
        <f t="shared" si="15"/>
        <v>1</v>
      </c>
      <c r="Y25" s="3">
        <f>SUM(Y23:Y24)</f>
        <v>1523066</v>
      </c>
      <c r="Z25" s="14">
        <f>Y25/$Y$25</f>
        <v>1</v>
      </c>
    </row>
    <row r="26" spans="1:26">
      <c r="A26" s="29"/>
      <c r="B26" s="23"/>
      <c r="C26" s="22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21"/>
      <c r="O26" s="22"/>
      <c r="P26" s="21"/>
      <c r="Q26" s="22"/>
      <c r="R26" s="21"/>
      <c r="S26" s="22"/>
      <c r="T26" s="21"/>
      <c r="U26" s="22"/>
      <c r="V26" s="21"/>
      <c r="W26" s="22"/>
      <c r="X26" s="21"/>
      <c r="Y26" s="22"/>
      <c r="Z26" s="21"/>
    </row>
    <row r="27" spans="1:26">
      <c r="A27" s="29"/>
      <c r="B27" s="20" t="s">
        <v>2</v>
      </c>
      <c r="C27" s="19">
        <v>-5125</v>
      </c>
      <c r="D27" s="17">
        <f>C27/$C$29</f>
        <v>1.3007614213197969</v>
      </c>
      <c r="E27" s="19">
        <v>-5125.0391799999998</v>
      </c>
      <c r="F27" s="17">
        <f>E27/$E$29</f>
        <v>1.4004673634014593</v>
      </c>
      <c r="G27" s="18">
        <v>1125141</v>
      </c>
      <c r="H27" s="17">
        <f>G27/$G$29</f>
        <v>0.80552427331127785</v>
      </c>
      <c r="I27" s="16">
        <v>8496</v>
      </c>
      <c r="J27" s="14">
        <f>I27/I29</f>
        <v>0.96304692813420989</v>
      </c>
      <c r="K27" s="16">
        <v>8496</v>
      </c>
      <c r="L27" s="14">
        <f>K27/$K$29</f>
        <v>0.94631321006905766</v>
      </c>
      <c r="M27" s="15">
        <v>1164801</v>
      </c>
      <c r="N27" s="14">
        <f>M27/$M$29</f>
        <v>0.81385466194806511</v>
      </c>
      <c r="O27" s="19">
        <v>16233</v>
      </c>
      <c r="P27" s="17">
        <f>O27/$O$29</f>
        <v>0.92443052391799541</v>
      </c>
      <c r="Q27" s="19">
        <v>16233</v>
      </c>
      <c r="R27" s="17">
        <f>Q27/$Q$29</f>
        <v>0.92659398367486734</v>
      </c>
      <c r="S27" s="18">
        <v>1258946</v>
      </c>
      <c r="T27" s="17">
        <f>S27/$S$29</f>
        <v>0.82540250752171285</v>
      </c>
      <c r="U27" s="16">
        <v>-26746.731840000004</v>
      </c>
      <c r="V27" s="14">
        <f>U27/$U$29</f>
        <v>1.4956965749279829</v>
      </c>
      <c r="W27" s="16">
        <v>-26746.731840000004</v>
      </c>
      <c r="X27" s="14">
        <f>W27/$W$29</f>
        <v>1.5093701966324524</v>
      </c>
      <c r="Y27" s="15">
        <v>1242103</v>
      </c>
      <c r="Z27" s="14">
        <f>Y27/$Y$29</f>
        <v>0.81552802045348005</v>
      </c>
    </row>
    <row r="28" spans="1:26">
      <c r="A28" s="29"/>
      <c r="B28" s="13" t="s">
        <v>1</v>
      </c>
      <c r="C28" s="12">
        <v>1185</v>
      </c>
      <c r="D28" s="17">
        <f>C28/$C$29</f>
        <v>-0.30076142131979694</v>
      </c>
      <c r="E28" s="12">
        <v>1465.5185699999997</v>
      </c>
      <c r="F28" s="17">
        <f>E28/$E$29</f>
        <v>-0.40046736340145922</v>
      </c>
      <c r="G28" s="11">
        <v>271640</v>
      </c>
      <c r="H28" s="17">
        <f>G28/$G$29</f>
        <v>0.19447572668872215</v>
      </c>
      <c r="I28" s="16">
        <v>326</v>
      </c>
      <c r="J28" s="14">
        <f>I28/I29</f>
        <v>3.6953071865790069E-2</v>
      </c>
      <c r="K28" s="16">
        <v>482</v>
      </c>
      <c r="L28" s="14">
        <f>K28/$K$29</f>
        <v>5.3686789930942301E-2</v>
      </c>
      <c r="M28" s="8">
        <v>266414</v>
      </c>
      <c r="N28" s="14">
        <f>M28/$M$29</f>
        <v>0.18614533805193489</v>
      </c>
      <c r="O28" s="12">
        <v>1327</v>
      </c>
      <c r="P28" s="17">
        <f>O28/$O$29</f>
        <v>7.5569476082004552E-2</v>
      </c>
      <c r="Q28" s="12">
        <v>1286</v>
      </c>
      <c r="R28" s="17">
        <f>Q28/$Q$29</f>
        <v>7.3406016325132717E-2</v>
      </c>
      <c r="S28" s="11">
        <v>266305</v>
      </c>
      <c r="T28" s="17">
        <f>S28/$S$29</f>
        <v>0.17459749247828718</v>
      </c>
      <c r="U28" s="9">
        <v>8864.2734000000019</v>
      </c>
      <c r="V28" s="14">
        <f>U28/$U$29</f>
        <v>-0.49569657492798291</v>
      </c>
      <c r="W28" s="9">
        <v>9026.2734000000019</v>
      </c>
      <c r="X28" s="14">
        <f t="shared" ref="X28:X29" si="18">W28/$W$29</f>
        <v>-0.50937019663245242</v>
      </c>
      <c r="Y28" s="8">
        <v>280963</v>
      </c>
      <c r="Z28" s="14">
        <f t="shared" ref="Z28:Z29" si="19">Y28/$Y$29</f>
        <v>0.18447197954651998</v>
      </c>
    </row>
    <row r="29" spans="1:26">
      <c r="A29" s="29"/>
      <c r="B29" s="7" t="s">
        <v>0</v>
      </c>
      <c r="C29" s="6">
        <f t="shared" ref="C29:H29" si="20">SUM(C27:C28)</f>
        <v>-3940</v>
      </c>
      <c r="D29" s="17">
        <f t="shared" si="20"/>
        <v>1</v>
      </c>
      <c r="E29" s="6">
        <f t="shared" si="20"/>
        <v>-3659.52061</v>
      </c>
      <c r="F29" s="4">
        <f t="shared" si="20"/>
        <v>1</v>
      </c>
      <c r="G29" s="6">
        <f t="shared" si="20"/>
        <v>1396781</v>
      </c>
      <c r="H29" s="4">
        <f t="shared" si="20"/>
        <v>1</v>
      </c>
      <c r="I29" s="52">
        <f t="shared" ref="I29:O29" si="21">SUM(I27:I28)</f>
        <v>8822</v>
      </c>
      <c r="J29" s="55">
        <f t="shared" si="21"/>
        <v>1</v>
      </c>
      <c r="K29" s="52">
        <f t="shared" si="21"/>
        <v>8978</v>
      </c>
      <c r="L29" s="55">
        <f t="shared" si="21"/>
        <v>1</v>
      </c>
      <c r="M29" s="2">
        <f t="shared" si="21"/>
        <v>1431215</v>
      </c>
      <c r="N29" s="55">
        <f t="shared" si="21"/>
        <v>1</v>
      </c>
      <c r="O29" s="6">
        <f t="shared" si="21"/>
        <v>17560</v>
      </c>
      <c r="P29" s="17">
        <f>O29/$O$29</f>
        <v>1</v>
      </c>
      <c r="Q29" s="6">
        <f>SUM(Q27:Q28)</f>
        <v>17519</v>
      </c>
      <c r="R29" s="17">
        <f>Q29/$Q$29</f>
        <v>1</v>
      </c>
      <c r="S29" s="6">
        <f>SUM(S27:S28)</f>
        <v>1525251</v>
      </c>
      <c r="T29" s="17">
        <f>S29/$S$29</f>
        <v>1</v>
      </c>
      <c r="U29" s="3">
        <f>SUM(U27:U28)</f>
        <v>-17882.458440000002</v>
      </c>
      <c r="V29" s="14">
        <f>U29/$U$29</f>
        <v>1</v>
      </c>
      <c r="W29" s="3">
        <f>SUM(W27:W28)</f>
        <v>-17720.458440000002</v>
      </c>
      <c r="X29" s="14">
        <f t="shared" si="18"/>
        <v>1</v>
      </c>
      <c r="Y29" s="3">
        <f>SUM(Y27:Y28)</f>
        <v>1523066</v>
      </c>
      <c r="Z29" s="14">
        <f t="shared" si="19"/>
        <v>1</v>
      </c>
    </row>
    <row r="31" spans="1:26" ht="18.75">
      <c r="B31" s="46" t="s">
        <v>31</v>
      </c>
      <c r="C31" s="59" t="s">
        <v>22</v>
      </c>
      <c r="D31" s="60"/>
      <c r="E31" s="60"/>
      <c r="F31" s="60"/>
      <c r="G31" s="60"/>
      <c r="H31" s="61"/>
      <c r="I31" s="59" t="s">
        <v>25</v>
      </c>
      <c r="J31" s="60"/>
      <c r="K31" s="60"/>
      <c r="L31" s="60"/>
      <c r="M31" s="60"/>
      <c r="N31" s="61"/>
      <c r="O31" s="59" t="s">
        <v>24</v>
      </c>
      <c r="P31" s="60"/>
      <c r="Q31" s="60"/>
      <c r="R31" s="60"/>
      <c r="S31" s="60"/>
      <c r="T31" s="61"/>
      <c r="U31" s="59" t="s">
        <v>23</v>
      </c>
      <c r="V31" s="60"/>
      <c r="W31" s="60"/>
      <c r="X31" s="60"/>
      <c r="Y31" s="60"/>
      <c r="Z31" s="61"/>
    </row>
    <row r="32" spans="1:26" ht="24.75" customHeight="1">
      <c r="B32" s="45">
        <v>2018</v>
      </c>
      <c r="C32" s="62" t="s">
        <v>21</v>
      </c>
      <c r="D32" s="63"/>
      <c r="E32" s="63" t="s">
        <v>20</v>
      </c>
      <c r="F32" s="63"/>
      <c r="G32" s="63" t="s">
        <v>19</v>
      </c>
      <c r="H32" s="64"/>
      <c r="I32" s="62" t="s">
        <v>21</v>
      </c>
      <c r="J32" s="63"/>
      <c r="K32" s="63" t="s">
        <v>20</v>
      </c>
      <c r="L32" s="63"/>
      <c r="M32" s="63" t="s">
        <v>19</v>
      </c>
      <c r="N32" s="64"/>
      <c r="O32" s="62" t="s">
        <v>21</v>
      </c>
      <c r="P32" s="63"/>
      <c r="Q32" s="63" t="s">
        <v>20</v>
      </c>
      <c r="R32" s="63"/>
      <c r="S32" s="63" t="s">
        <v>19</v>
      </c>
      <c r="T32" s="64"/>
      <c r="U32" s="62" t="s">
        <v>21</v>
      </c>
      <c r="V32" s="63"/>
      <c r="W32" s="63" t="s">
        <v>20</v>
      </c>
      <c r="X32" s="63"/>
      <c r="Y32" s="63" t="s">
        <v>19</v>
      </c>
      <c r="Z32" s="64"/>
    </row>
    <row r="33" spans="2:26">
      <c r="B33" s="29"/>
      <c r="C33" s="44" t="s">
        <v>18</v>
      </c>
      <c r="D33" s="43" t="s">
        <v>17</v>
      </c>
      <c r="E33" s="43" t="s">
        <v>18</v>
      </c>
      <c r="F33" s="43" t="s">
        <v>17</v>
      </c>
      <c r="G33" s="43" t="s">
        <v>18</v>
      </c>
      <c r="H33" s="42" t="s">
        <v>17</v>
      </c>
      <c r="I33" s="44" t="s">
        <v>18</v>
      </c>
      <c r="J33" s="43" t="s">
        <v>17</v>
      </c>
      <c r="K33" s="43" t="s">
        <v>18</v>
      </c>
      <c r="L33" s="43" t="s">
        <v>17</v>
      </c>
      <c r="M33" s="43" t="s">
        <v>18</v>
      </c>
      <c r="N33" s="42" t="s">
        <v>17</v>
      </c>
      <c r="O33" s="44" t="s">
        <v>18</v>
      </c>
      <c r="P33" s="43" t="s">
        <v>17</v>
      </c>
      <c r="Q33" s="43" t="s">
        <v>18</v>
      </c>
      <c r="R33" s="43" t="s">
        <v>17</v>
      </c>
      <c r="S33" s="43" t="s">
        <v>18</v>
      </c>
      <c r="T33" s="42" t="s">
        <v>17</v>
      </c>
      <c r="U33" s="44" t="s">
        <v>18</v>
      </c>
      <c r="V33" s="43" t="s">
        <v>17</v>
      </c>
      <c r="W33" s="43" t="s">
        <v>18</v>
      </c>
      <c r="X33" s="43" t="s">
        <v>17</v>
      </c>
      <c r="Y33" s="43" t="s">
        <v>18</v>
      </c>
      <c r="Z33" s="42" t="s">
        <v>17</v>
      </c>
    </row>
    <row r="34" spans="2:26">
      <c r="B34" s="41" t="s">
        <v>16</v>
      </c>
      <c r="C34" s="19">
        <v>-11</v>
      </c>
      <c r="D34" s="40">
        <f>C34/$C$46</f>
        <v>2.7918781725888324E-3</v>
      </c>
      <c r="E34" s="19">
        <v>-11</v>
      </c>
      <c r="F34" s="40">
        <f>E34/$E$46</f>
        <v>3.0054644808743172E-3</v>
      </c>
      <c r="G34" s="19">
        <v>161378</v>
      </c>
      <c r="H34" s="40">
        <f>G34/$G$46</f>
        <v>0.11553564946831321</v>
      </c>
      <c r="I34" s="16">
        <f>C9+I9</f>
        <v>25</v>
      </c>
      <c r="J34" s="38">
        <f>I34/$I$46</f>
        <v>5.120852109791069E-3</v>
      </c>
      <c r="K34" s="16">
        <f>E9+K9</f>
        <v>25</v>
      </c>
      <c r="L34" s="14">
        <f>K34/$K$46</f>
        <v>4.7010154193305757E-3</v>
      </c>
      <c r="M34" s="16">
        <v>165858</v>
      </c>
      <c r="N34" s="37">
        <v>0.11588615267447588</v>
      </c>
      <c r="O34" s="19">
        <f>I34+O9</f>
        <v>21</v>
      </c>
      <c r="P34" s="40">
        <f>O34/$O$46</f>
        <v>9.3574547723019339E-4</v>
      </c>
      <c r="Q34" s="19">
        <f>K34+Q9</f>
        <v>21</v>
      </c>
      <c r="R34" s="40">
        <f>Q34/$Q$46</f>
        <v>9.1956036256951438E-4</v>
      </c>
      <c r="S34" s="19">
        <v>184618</v>
      </c>
      <c r="T34" s="39">
        <v>0.12104106143841244</v>
      </c>
      <c r="U34" s="16">
        <f>U9+O34</f>
        <v>360.1611200000001</v>
      </c>
      <c r="V34" s="38">
        <f>U34/$U$46</f>
        <v>7.8990643085617512E-2</v>
      </c>
      <c r="W34" s="16">
        <f>W9+Q34</f>
        <v>360.1611200000001</v>
      </c>
      <c r="X34" s="38">
        <f>W34/$W$46</f>
        <v>7.0391516569641571E-2</v>
      </c>
      <c r="Y34" s="16">
        <f>Y9</f>
        <v>198190</v>
      </c>
      <c r="Z34" s="37">
        <f>Z9</f>
        <v>0.13012568069932623</v>
      </c>
    </row>
    <row r="35" spans="2:26">
      <c r="B35" s="36" t="s">
        <v>15</v>
      </c>
      <c r="C35" s="12">
        <v>-511</v>
      </c>
      <c r="D35" s="40">
        <f t="shared" ref="D35:D45" si="22">C35/$C$46</f>
        <v>0.12969543147208121</v>
      </c>
      <c r="E35" s="12">
        <v>-511</v>
      </c>
      <c r="F35" s="40">
        <f t="shared" ref="F35:F45" si="23">E35/$E$46</f>
        <v>0.13961748633879781</v>
      </c>
      <c r="G35" s="12">
        <v>297374</v>
      </c>
      <c r="H35" s="40">
        <f t="shared" ref="H35:H45" si="24">G35/$G$46</f>
        <v>0.21289951681759703</v>
      </c>
      <c r="I35" s="16">
        <f t="shared" ref="I35:I45" si="25">C10+I10</f>
        <v>-1564</v>
      </c>
      <c r="J35" s="38">
        <f>I35/$I$46</f>
        <v>-0.32036050798852928</v>
      </c>
      <c r="K35" s="16">
        <f t="shared" ref="K35:K45" si="26">E10+K10</f>
        <v>-1564</v>
      </c>
      <c r="L35" s="14">
        <f t="shared" ref="L35:L45" si="27">K35/$K$46</f>
        <v>-0.29409552463332078</v>
      </c>
      <c r="M35" s="9">
        <v>299290</v>
      </c>
      <c r="N35" s="37">
        <v>0.2091160307850323</v>
      </c>
      <c r="O35" s="19">
        <f t="shared" ref="O35:O47" si="28">I35+O10</f>
        <v>-1336</v>
      </c>
      <c r="P35" s="40">
        <f t="shared" ref="P35:P46" si="29">O35/$O$46</f>
        <v>-5.9531236075216112E-2</v>
      </c>
      <c r="Q35" s="19">
        <f t="shared" ref="Q35:Q46" si="30">K35+Q10</f>
        <v>-1336</v>
      </c>
      <c r="R35" s="40">
        <f t="shared" ref="R35:R46" si="31">Q35/$Q$46</f>
        <v>-5.8501554494898626E-2</v>
      </c>
      <c r="S35" s="12">
        <v>349093</v>
      </c>
      <c r="T35" s="35">
        <v>0.22887577192212955</v>
      </c>
      <c r="U35" s="16">
        <f t="shared" ref="U35:W53" si="32">U10+O35</f>
        <v>-597.81768000000011</v>
      </c>
      <c r="V35" s="38">
        <f t="shared" ref="V35:V46" si="33">U35/$U$46</f>
        <v>-0.13111354993329624</v>
      </c>
      <c r="W35" s="16">
        <f t="shared" ref="W35:W46" si="34">W10+Q35</f>
        <v>-597.81768000000011</v>
      </c>
      <c r="X35" s="38">
        <f t="shared" ref="X35:X46" si="35">W35/$W$46</f>
        <v>-0.11684018843384505</v>
      </c>
      <c r="Y35" s="16">
        <f t="shared" ref="Y35:Z35" si="36">Y10</f>
        <v>392810</v>
      </c>
      <c r="Z35" s="37">
        <f t="shared" si="36"/>
        <v>0.2579074051945221</v>
      </c>
    </row>
    <row r="36" spans="2:26">
      <c r="B36" s="36" t="s">
        <v>14</v>
      </c>
      <c r="C36" s="12"/>
      <c r="D36" s="40">
        <f t="shared" si="22"/>
        <v>0</v>
      </c>
      <c r="E36" s="12"/>
      <c r="F36" s="40">
        <f t="shared" si="23"/>
        <v>0</v>
      </c>
      <c r="G36" s="12"/>
      <c r="H36" s="40">
        <f t="shared" si="24"/>
        <v>0</v>
      </c>
      <c r="I36" s="16">
        <f t="shared" si="25"/>
        <v>0</v>
      </c>
      <c r="J36" s="38">
        <f t="shared" ref="J36:J45" si="37">I36/$I$46</f>
        <v>0</v>
      </c>
      <c r="K36" s="16">
        <f t="shared" si="26"/>
        <v>0</v>
      </c>
      <c r="L36" s="14">
        <f t="shared" si="27"/>
        <v>0</v>
      </c>
      <c r="M36" s="9"/>
      <c r="N36" s="37">
        <v>0</v>
      </c>
      <c r="O36" s="19">
        <f t="shared" si="28"/>
        <v>0</v>
      </c>
      <c r="P36" s="40">
        <f t="shared" si="29"/>
        <v>0</v>
      </c>
      <c r="Q36" s="19">
        <f t="shared" si="30"/>
        <v>0</v>
      </c>
      <c r="R36" s="40">
        <f t="shared" si="31"/>
        <v>0</v>
      </c>
      <c r="S36" s="12"/>
      <c r="T36" s="35">
        <v>0</v>
      </c>
      <c r="U36" s="16">
        <f t="shared" si="32"/>
        <v>0</v>
      </c>
      <c r="V36" s="38">
        <f t="shared" si="33"/>
        <v>0</v>
      </c>
      <c r="W36" s="16">
        <f t="shared" si="34"/>
        <v>0</v>
      </c>
      <c r="X36" s="38">
        <f t="shared" si="35"/>
        <v>0</v>
      </c>
      <c r="Y36" s="16">
        <f t="shared" ref="Y36:Z36" si="38">Y11</f>
        <v>0</v>
      </c>
      <c r="Z36" s="37">
        <f t="shared" si="38"/>
        <v>0</v>
      </c>
    </row>
    <row r="37" spans="2:26">
      <c r="B37" s="36" t="s">
        <v>13</v>
      </c>
      <c r="C37" s="12">
        <v>-1095</v>
      </c>
      <c r="D37" s="40">
        <f t="shared" si="22"/>
        <v>0.2779187817258883</v>
      </c>
      <c r="E37" s="12">
        <v>-1095</v>
      </c>
      <c r="F37" s="40">
        <f t="shared" si="23"/>
        <v>0.29918032786885246</v>
      </c>
      <c r="G37" s="12">
        <v>464497</v>
      </c>
      <c r="H37" s="40">
        <f t="shared" si="24"/>
        <v>0.33254819474205333</v>
      </c>
      <c r="I37" s="16">
        <f t="shared" si="25"/>
        <v>3143</v>
      </c>
      <c r="J37" s="38">
        <f t="shared" si="37"/>
        <v>0.64379352724293326</v>
      </c>
      <c r="K37" s="16">
        <f t="shared" si="26"/>
        <v>3143</v>
      </c>
      <c r="L37" s="14">
        <f t="shared" si="27"/>
        <v>0.59101165851823989</v>
      </c>
      <c r="M37" s="9">
        <v>482148</v>
      </c>
      <c r="N37" s="37">
        <v>0.33688020318400802</v>
      </c>
      <c r="O37" s="19">
        <f t="shared" si="28"/>
        <v>8134</v>
      </c>
      <c r="P37" s="40">
        <f t="shared" si="29"/>
        <v>0.36244541484716158</v>
      </c>
      <c r="Q37" s="19">
        <f t="shared" si="30"/>
        <v>8134</v>
      </c>
      <c r="R37" s="40">
        <f t="shared" si="31"/>
        <v>0.35617638043525857</v>
      </c>
      <c r="S37" s="12">
        <v>488456</v>
      </c>
      <c r="T37" s="35">
        <v>0.32024630700127388</v>
      </c>
      <c r="U37" s="16">
        <f t="shared" si="32"/>
        <v>2347.7039600000007</v>
      </c>
      <c r="V37" s="38">
        <f t="shared" si="33"/>
        <v>0.51489912507782865</v>
      </c>
      <c r="W37" s="16">
        <f t="shared" si="34"/>
        <v>2347.7039600000007</v>
      </c>
      <c r="X37" s="38">
        <f t="shared" si="35"/>
        <v>0.45884586931802396</v>
      </c>
      <c r="Y37" s="16">
        <f t="shared" ref="Y37:Z37" si="39">Y12</f>
        <v>436722</v>
      </c>
      <c r="Z37" s="37">
        <f t="shared" si="39"/>
        <v>0.28673872307569076</v>
      </c>
    </row>
    <row r="38" spans="2:26">
      <c r="B38" s="36" t="s">
        <v>12</v>
      </c>
      <c r="C38" s="12">
        <v>108</v>
      </c>
      <c r="D38" s="40">
        <f t="shared" si="22"/>
        <v>-2.7411167512690356E-2</v>
      </c>
      <c r="E38" s="12">
        <v>108</v>
      </c>
      <c r="F38" s="40">
        <f t="shared" si="23"/>
        <v>-2.9508196721311476E-2</v>
      </c>
      <c r="G38" s="12">
        <v>12908</v>
      </c>
      <c r="H38" s="40">
        <f t="shared" si="24"/>
        <v>9.2412482701296761E-3</v>
      </c>
      <c r="I38" s="16">
        <f t="shared" si="25"/>
        <v>308</v>
      </c>
      <c r="J38" s="38">
        <f t="shared" si="37"/>
        <v>6.3088897992625972E-2</v>
      </c>
      <c r="K38" s="16">
        <f t="shared" si="26"/>
        <v>308</v>
      </c>
      <c r="L38" s="14">
        <f t="shared" si="27"/>
        <v>5.7916509966152691E-2</v>
      </c>
      <c r="M38" s="9">
        <v>13582</v>
      </c>
      <c r="N38" s="37">
        <v>9.4898390528327329E-3</v>
      </c>
      <c r="O38" s="19">
        <f t="shared" si="28"/>
        <v>488</v>
      </c>
      <c r="P38" s="40">
        <f t="shared" si="29"/>
        <v>2.1744942518492114E-2</v>
      </c>
      <c r="Q38" s="19">
        <f t="shared" si="30"/>
        <v>488</v>
      </c>
      <c r="R38" s="40">
        <f t="shared" si="31"/>
        <v>2.1368831282567762E-2</v>
      </c>
      <c r="S38" s="12">
        <v>19116</v>
      </c>
      <c r="T38" s="35">
        <v>1.2533019155535712E-2</v>
      </c>
      <c r="U38" s="16">
        <f t="shared" si="32"/>
        <v>419.04858000000002</v>
      </c>
      <c r="V38" s="38">
        <f t="shared" si="33"/>
        <v>9.1905858184567035E-2</v>
      </c>
      <c r="W38" s="16">
        <f t="shared" si="34"/>
        <v>419.04858000000002</v>
      </c>
      <c r="X38" s="38">
        <f t="shared" si="35"/>
        <v>8.190074781685143E-2</v>
      </c>
      <c r="Y38" s="16">
        <f t="shared" ref="Y38:Z38" si="40">Y13</f>
        <v>20168</v>
      </c>
      <c r="Z38" s="37">
        <f t="shared" si="40"/>
        <v>1.3241711127423237E-2</v>
      </c>
    </row>
    <row r="39" spans="2:26">
      <c r="B39" s="36" t="s">
        <v>11</v>
      </c>
      <c r="C39" s="12">
        <v>-1602</v>
      </c>
      <c r="D39" s="40">
        <f t="shared" si="22"/>
        <v>0.40659898477157358</v>
      </c>
      <c r="E39" s="12">
        <v>-1602</v>
      </c>
      <c r="F39" s="40">
        <f t="shared" si="23"/>
        <v>0.43770491803278688</v>
      </c>
      <c r="G39" s="12">
        <v>60653</v>
      </c>
      <c r="H39" s="40">
        <f t="shared" si="24"/>
        <v>4.3423414264655659E-2</v>
      </c>
      <c r="I39" s="16">
        <f t="shared" si="25"/>
        <v>-405</v>
      </c>
      <c r="J39" s="38">
        <f t="shared" si="37"/>
        <v>-8.2957804178615327E-2</v>
      </c>
      <c r="K39" s="16">
        <f t="shared" si="26"/>
        <v>-405</v>
      </c>
      <c r="L39" s="14">
        <f t="shared" si="27"/>
        <v>-7.615644979315532E-2</v>
      </c>
      <c r="M39" s="9">
        <v>62349</v>
      </c>
      <c r="N39" s="37">
        <v>4.3563685400166988E-2</v>
      </c>
      <c r="O39" s="19">
        <f t="shared" si="28"/>
        <v>4754</v>
      </c>
      <c r="P39" s="40">
        <f t="shared" si="29"/>
        <v>0.21183495232153998</v>
      </c>
      <c r="Q39" s="19">
        <f t="shared" si="30"/>
        <v>4754</v>
      </c>
      <c r="R39" s="40">
        <f t="shared" si="31"/>
        <v>0.20817095065026053</v>
      </c>
      <c r="S39" s="12">
        <v>73116</v>
      </c>
      <c r="T39" s="35">
        <v>4.7937028069478402E-2</v>
      </c>
      <c r="U39" s="16">
        <f t="shared" si="32"/>
        <v>-1805.6213800000005</v>
      </c>
      <c r="V39" s="38">
        <f t="shared" si="33"/>
        <v>-0.39600941371833848</v>
      </c>
      <c r="W39" s="16">
        <f t="shared" si="34"/>
        <v>-1805.6213800000005</v>
      </c>
      <c r="X39" s="38">
        <f t="shared" si="35"/>
        <v>-0.35289880065002321</v>
      </c>
      <c r="Y39" s="16">
        <f t="shared" ref="Y39:Z39" si="41">Y14</f>
        <v>75939</v>
      </c>
      <c r="Z39" s="37">
        <f t="shared" si="41"/>
        <v>4.9859296970715651E-2</v>
      </c>
    </row>
    <row r="40" spans="2:26">
      <c r="B40" s="36" t="s">
        <v>10</v>
      </c>
      <c r="C40" s="12">
        <v>-1765</v>
      </c>
      <c r="D40" s="40">
        <f t="shared" si="22"/>
        <v>0.4479695431472081</v>
      </c>
      <c r="E40" s="12">
        <v>-1765</v>
      </c>
      <c r="F40" s="40">
        <f t="shared" si="23"/>
        <v>0.48224043715846993</v>
      </c>
      <c r="G40" s="12">
        <v>139811</v>
      </c>
      <c r="H40" s="40">
        <f t="shared" si="24"/>
        <v>0.1000951473423536</v>
      </c>
      <c r="I40" s="16">
        <f t="shared" si="25"/>
        <v>1976</v>
      </c>
      <c r="J40" s="38">
        <f t="shared" si="37"/>
        <v>0.40475215075788612</v>
      </c>
      <c r="K40" s="16">
        <f t="shared" si="26"/>
        <v>1976</v>
      </c>
      <c r="L40" s="14">
        <f t="shared" si="27"/>
        <v>0.37156825874388866</v>
      </c>
      <c r="M40" s="9">
        <v>143534</v>
      </c>
      <c r="N40" s="37">
        <v>0.10028821665507978</v>
      </c>
      <c r="O40" s="19">
        <f t="shared" si="28"/>
        <v>8330</v>
      </c>
      <c r="P40" s="40">
        <f t="shared" si="29"/>
        <v>0.37117903930131002</v>
      </c>
      <c r="Q40" s="19">
        <f t="shared" si="30"/>
        <v>8330</v>
      </c>
      <c r="R40" s="40">
        <f t="shared" si="31"/>
        <v>0.36475894381924073</v>
      </c>
      <c r="S40" s="12">
        <v>152537</v>
      </c>
      <c r="T40" s="35">
        <v>0.10000780199455696</v>
      </c>
      <c r="U40" s="16">
        <f t="shared" si="32"/>
        <v>-5433.2683099999995</v>
      </c>
      <c r="V40" s="38">
        <f t="shared" si="33"/>
        <v>-1.191626008558631</v>
      </c>
      <c r="W40" s="16">
        <f t="shared" si="34"/>
        <v>-5433.2683099999995</v>
      </c>
      <c r="X40" s="38">
        <f t="shared" si="35"/>
        <v>-1.0619025070520476</v>
      </c>
      <c r="Y40" s="16">
        <f t="shared" ref="Y40:Z40" si="42">Y15</f>
        <v>129416</v>
      </c>
      <c r="Z40" s="37">
        <f t="shared" si="42"/>
        <v>8.4970710396003846E-2</v>
      </c>
    </row>
    <row r="41" spans="2:26">
      <c r="B41" s="36" t="s">
        <v>9</v>
      </c>
      <c r="C41" s="12">
        <v>60</v>
      </c>
      <c r="D41" s="40">
        <f t="shared" si="22"/>
        <v>-1.5228426395939087E-2</v>
      </c>
      <c r="E41" s="12">
        <v>60</v>
      </c>
      <c r="F41" s="40">
        <f t="shared" si="23"/>
        <v>-1.6393442622950821E-2</v>
      </c>
      <c r="G41" s="12">
        <v>3078</v>
      </c>
      <c r="H41" s="40">
        <f t="shared" si="24"/>
        <v>2.2036382224557751E-3</v>
      </c>
      <c r="I41" s="16">
        <f t="shared" si="25"/>
        <v>397</v>
      </c>
      <c r="J41" s="38">
        <f t="shared" si="37"/>
        <v>8.1319131503482175E-2</v>
      </c>
      <c r="K41" s="16">
        <f t="shared" si="26"/>
        <v>397</v>
      </c>
      <c r="L41" s="14">
        <f t="shared" si="27"/>
        <v>7.4652124858969535E-2</v>
      </c>
      <c r="M41" s="9">
        <v>13272</v>
      </c>
      <c r="N41" s="37">
        <v>9.2732398696212665E-3</v>
      </c>
      <c r="O41" s="19">
        <f t="shared" si="28"/>
        <v>-98</v>
      </c>
      <c r="P41" s="40">
        <f t="shared" si="29"/>
        <v>-4.3668122270742356E-3</v>
      </c>
      <c r="Q41" s="19">
        <f t="shared" si="30"/>
        <v>-98</v>
      </c>
      <c r="R41" s="40">
        <f t="shared" si="31"/>
        <v>-4.291281691991067E-3</v>
      </c>
      <c r="S41" s="12">
        <v>12776</v>
      </c>
      <c r="T41" s="35">
        <v>8.3763262571209599E-3</v>
      </c>
      <c r="U41" s="16">
        <f t="shared" si="32"/>
        <v>-1812.8895500000001</v>
      </c>
      <c r="V41" s="38">
        <f t="shared" si="33"/>
        <v>-0.39760347090684223</v>
      </c>
      <c r="W41" s="16">
        <f t="shared" si="34"/>
        <v>-1812.8895500000001</v>
      </c>
      <c r="X41" s="38">
        <f t="shared" si="35"/>
        <v>-0.35431932463380561</v>
      </c>
      <c r="Y41" s="16">
        <f t="shared" ref="Y41:Z41" si="43">Y16</f>
        <v>10676</v>
      </c>
      <c r="Z41" s="37">
        <f t="shared" si="43"/>
        <v>7.0095452199707697E-3</v>
      </c>
    </row>
    <row r="42" spans="2:26">
      <c r="B42" s="36" t="s">
        <v>8</v>
      </c>
      <c r="C42" s="12"/>
      <c r="D42" s="40">
        <f t="shared" si="22"/>
        <v>0</v>
      </c>
      <c r="E42" s="12"/>
      <c r="F42" s="40">
        <f t="shared" si="23"/>
        <v>0</v>
      </c>
      <c r="G42" s="12">
        <v>142848</v>
      </c>
      <c r="H42" s="40">
        <f t="shared" si="24"/>
        <v>0.10226943235911715</v>
      </c>
      <c r="I42" s="16">
        <f t="shared" si="25"/>
        <v>0</v>
      </c>
      <c r="J42" s="38">
        <f t="shared" si="37"/>
        <v>0</v>
      </c>
      <c r="K42" s="16">
        <f t="shared" si="26"/>
        <v>0</v>
      </c>
      <c r="L42" s="14">
        <f t="shared" si="27"/>
        <v>0</v>
      </c>
      <c r="M42" s="9">
        <v>137077</v>
      </c>
      <c r="N42" s="37">
        <v>9.5776665280897705E-2</v>
      </c>
      <c r="O42" s="19">
        <f t="shared" si="28"/>
        <v>0</v>
      </c>
      <c r="P42" s="40">
        <f t="shared" si="29"/>
        <v>0</v>
      </c>
      <c r="Q42" s="19">
        <f t="shared" si="30"/>
        <v>0</v>
      </c>
      <c r="R42" s="40">
        <f t="shared" si="31"/>
        <v>0</v>
      </c>
      <c r="S42" s="12">
        <v>129623</v>
      </c>
      <c r="T42" s="35">
        <v>8.4984700878740618E-2</v>
      </c>
      <c r="U42" s="16">
        <f t="shared" si="32"/>
        <v>0</v>
      </c>
      <c r="V42" s="38">
        <f t="shared" si="33"/>
        <v>0</v>
      </c>
      <c r="W42" s="16">
        <f t="shared" si="34"/>
        <v>0</v>
      </c>
      <c r="X42" s="38">
        <f t="shared" si="35"/>
        <v>0</v>
      </c>
      <c r="Y42" s="16">
        <f t="shared" ref="Y42:Z42" si="44">Y17</f>
        <v>114319</v>
      </c>
      <c r="Z42" s="37">
        <f t="shared" si="44"/>
        <v>7.5058467591030201E-2</v>
      </c>
    </row>
    <row r="43" spans="2:26">
      <c r="B43" s="36" t="s">
        <v>7</v>
      </c>
      <c r="C43" s="12"/>
      <c r="D43" s="40">
        <f t="shared" si="22"/>
        <v>0</v>
      </c>
      <c r="E43" s="12"/>
      <c r="F43" s="40">
        <f t="shared" si="23"/>
        <v>0</v>
      </c>
      <c r="G43" s="12"/>
      <c r="H43" s="40">
        <f t="shared" si="24"/>
        <v>0</v>
      </c>
      <c r="I43" s="16">
        <f t="shared" si="25"/>
        <v>0</v>
      </c>
      <c r="J43" s="38">
        <f t="shared" si="37"/>
        <v>0</v>
      </c>
      <c r="K43" s="16">
        <f t="shared" si="26"/>
        <v>0</v>
      </c>
      <c r="L43" s="14">
        <f t="shared" si="27"/>
        <v>0</v>
      </c>
      <c r="M43" s="9"/>
      <c r="N43" s="37">
        <v>0</v>
      </c>
      <c r="O43" s="19">
        <f t="shared" si="28"/>
        <v>0</v>
      </c>
      <c r="P43" s="40">
        <f t="shared" si="29"/>
        <v>0</v>
      </c>
      <c r="Q43" s="19">
        <f t="shared" si="30"/>
        <v>0</v>
      </c>
      <c r="R43" s="40">
        <f t="shared" si="31"/>
        <v>0</v>
      </c>
      <c r="S43" s="12"/>
      <c r="T43" s="35">
        <v>0</v>
      </c>
      <c r="U43" s="16">
        <f t="shared" si="32"/>
        <v>0</v>
      </c>
      <c r="V43" s="38">
        <f t="shared" si="33"/>
        <v>0</v>
      </c>
      <c r="W43" s="16">
        <f t="shared" si="34"/>
        <v>0</v>
      </c>
      <c r="X43" s="38">
        <f t="shared" si="35"/>
        <v>0</v>
      </c>
      <c r="Y43" s="16">
        <f t="shared" ref="Y43:Z43" si="45">Y18</f>
        <v>0</v>
      </c>
      <c r="Z43" s="37">
        <f t="shared" si="45"/>
        <v>0</v>
      </c>
    </row>
    <row r="44" spans="2:26">
      <c r="B44" s="36" t="s">
        <v>6</v>
      </c>
      <c r="C44" s="12">
        <v>-1737</v>
      </c>
      <c r="D44" s="40">
        <f t="shared" si="22"/>
        <v>0.44086294416243654</v>
      </c>
      <c r="E44" s="12">
        <f>-1812-75</f>
        <v>-1887</v>
      </c>
      <c r="F44" s="40">
        <f t="shared" si="23"/>
        <v>0.51557377049180331</v>
      </c>
      <c r="G44" s="12">
        <v>-302</v>
      </c>
      <c r="H44" s="40">
        <f t="shared" si="24"/>
        <v>-2.1621141753789606E-4</v>
      </c>
      <c r="I44" s="16">
        <f t="shared" si="25"/>
        <v>-2899</v>
      </c>
      <c r="J44" s="38">
        <f t="shared" si="37"/>
        <v>-0.5938140106513724</v>
      </c>
      <c r="K44" s="16">
        <f t="shared" si="26"/>
        <v>-3049</v>
      </c>
      <c r="L44" s="14">
        <f t="shared" si="27"/>
        <v>-0.57333584054155695</v>
      </c>
      <c r="M44" s="9">
        <v>57</v>
      </c>
      <c r="N44" s="37">
        <v>3.9826301429205253E-5</v>
      </c>
      <c r="O44" s="19">
        <f t="shared" si="28"/>
        <v>-3012</v>
      </c>
      <c r="P44" s="40">
        <f t="shared" si="29"/>
        <v>-0.13421263701987346</v>
      </c>
      <c r="Q44" s="19">
        <f t="shared" si="30"/>
        <v>-3162</v>
      </c>
      <c r="R44" s="40">
        <f t="shared" si="31"/>
        <v>-0.1384595174497526</v>
      </c>
      <c r="S44" s="12">
        <v>23</v>
      </c>
      <c r="T44" s="10">
        <v>1.5079485278160774E-5</v>
      </c>
      <c r="U44" s="16">
        <f t="shared" si="32"/>
        <v>-6760.9852139239083</v>
      </c>
      <c r="V44" s="38">
        <f t="shared" si="33"/>
        <v>-1.4828212716025557</v>
      </c>
      <c r="W44" s="16">
        <f t="shared" si="34"/>
        <v>-6910.9852139239083</v>
      </c>
      <c r="X44" s="38">
        <f t="shared" si="35"/>
        <v>-1.350714175362606</v>
      </c>
      <c r="Y44" s="16">
        <f t="shared" ref="Y44:Z44" si="46">Y19</f>
        <v>536</v>
      </c>
      <c r="Z44" s="37">
        <f t="shared" si="46"/>
        <v>3.5192171580220423E-4</v>
      </c>
    </row>
    <row r="45" spans="2:26">
      <c r="B45" s="36" t="s">
        <v>5</v>
      </c>
      <c r="C45" s="12">
        <v>2613</v>
      </c>
      <c r="D45" s="40">
        <f t="shared" si="22"/>
        <v>-0.66319796954314725</v>
      </c>
      <c r="E45" s="12">
        <v>3043</v>
      </c>
      <c r="F45" s="40">
        <f t="shared" si="23"/>
        <v>-0.83142076502732243</v>
      </c>
      <c r="G45" s="12">
        <v>114536</v>
      </c>
      <c r="H45" s="40">
        <f t="shared" si="24"/>
        <v>8.1999969930862462E-2</v>
      </c>
      <c r="I45" s="16">
        <f t="shared" si="25"/>
        <v>3901</v>
      </c>
      <c r="J45" s="38">
        <f t="shared" si="37"/>
        <v>0.79905776321179844</v>
      </c>
      <c r="K45" s="16">
        <f t="shared" si="26"/>
        <v>4487</v>
      </c>
      <c r="L45" s="14">
        <f t="shared" si="27"/>
        <v>0.84373824746145165</v>
      </c>
      <c r="M45" s="9">
        <v>114048</v>
      </c>
      <c r="N45" s="37">
        <v>7.9686140796456154E-2</v>
      </c>
      <c r="O45" s="19">
        <f t="shared" si="28"/>
        <v>5161</v>
      </c>
      <c r="P45" s="40">
        <f t="shared" si="29"/>
        <v>0.2299705908564299</v>
      </c>
      <c r="Q45" s="19">
        <f t="shared" si="30"/>
        <v>5706</v>
      </c>
      <c r="R45" s="40">
        <f t="shared" si="31"/>
        <v>0.24985768708674519</v>
      </c>
      <c r="S45" s="12">
        <v>115893</v>
      </c>
      <c r="T45" s="35">
        <v>7.5982903797473328E-2</v>
      </c>
      <c r="U45" s="16">
        <f t="shared" si="32"/>
        <v>17843.210033923911</v>
      </c>
      <c r="V45" s="38">
        <f t="shared" si="33"/>
        <v>3.9133780883716502</v>
      </c>
      <c r="W45" s="16">
        <f t="shared" si="34"/>
        <v>18550.210033923911</v>
      </c>
      <c r="X45" s="38">
        <f t="shared" si="35"/>
        <v>3.6255368624278099</v>
      </c>
      <c r="Y45" s="16">
        <f t="shared" ref="Y45:Z45" si="47">Y20</f>
        <v>144290</v>
      </c>
      <c r="Z45" s="37">
        <f t="shared" si="47"/>
        <v>9.4736538009515023E-2</v>
      </c>
    </row>
    <row r="46" spans="2:26">
      <c r="B46" s="34" t="s">
        <v>0</v>
      </c>
      <c r="C46" s="32">
        <f t="shared" ref="C46:G46" si="48">SUM(C34:C45)</f>
        <v>-3940</v>
      </c>
      <c r="D46" s="33">
        <f t="shared" si="48"/>
        <v>0.99999999999999989</v>
      </c>
      <c r="E46" s="32">
        <f t="shared" si="48"/>
        <v>-3660</v>
      </c>
      <c r="F46" s="33">
        <f t="shared" si="48"/>
        <v>1</v>
      </c>
      <c r="G46" s="32">
        <f t="shared" si="48"/>
        <v>1396781</v>
      </c>
      <c r="H46" s="33">
        <f>SUM(H34:H45)</f>
        <v>0.99999999999999989</v>
      </c>
      <c r="I46" s="52">
        <f>C21+I21</f>
        <v>4882</v>
      </c>
      <c r="J46" s="53">
        <f>SUM(J34:J45)</f>
        <v>1</v>
      </c>
      <c r="K46" s="52">
        <f>E21+K21</f>
        <v>5318</v>
      </c>
      <c r="L46" s="53">
        <f>SUM(L34:L45)</f>
        <v>1</v>
      </c>
      <c r="M46" s="30">
        <v>1431215</v>
      </c>
      <c r="N46" s="54">
        <v>1</v>
      </c>
      <c r="O46" s="19">
        <f t="shared" si="28"/>
        <v>22442</v>
      </c>
      <c r="P46" s="40">
        <f t="shared" si="29"/>
        <v>1</v>
      </c>
      <c r="Q46" s="19">
        <f t="shared" si="30"/>
        <v>22837</v>
      </c>
      <c r="R46" s="40">
        <f t="shared" si="31"/>
        <v>1</v>
      </c>
      <c r="S46" s="32">
        <f>SUM(S34:S45)</f>
        <v>1525251</v>
      </c>
      <c r="T46" s="31">
        <v>1</v>
      </c>
      <c r="U46" s="16">
        <f>U21+O46</f>
        <v>4559.5415600000051</v>
      </c>
      <c r="V46" s="38">
        <f t="shared" si="33"/>
        <v>1</v>
      </c>
      <c r="W46" s="16">
        <f t="shared" si="34"/>
        <v>5116.5415600000051</v>
      </c>
      <c r="X46" s="38">
        <f t="shared" si="35"/>
        <v>1</v>
      </c>
      <c r="Y46" s="16">
        <f t="shared" ref="Y46:Z46" si="49">Y21</f>
        <v>1523066</v>
      </c>
      <c r="Z46" s="37">
        <f t="shared" si="49"/>
        <v>1</v>
      </c>
    </row>
    <row r="47" spans="2:26">
      <c r="B47" s="29"/>
      <c r="C47" s="28"/>
      <c r="D47" s="27"/>
      <c r="E47" s="28"/>
      <c r="F47" s="27"/>
      <c r="G47" s="28"/>
      <c r="H47" s="27"/>
      <c r="I47" s="28"/>
      <c r="J47" s="27"/>
      <c r="K47" s="28"/>
      <c r="L47" s="27"/>
      <c r="M47" s="28"/>
      <c r="N47" s="27"/>
      <c r="O47" s="19">
        <f t="shared" si="28"/>
        <v>0</v>
      </c>
      <c r="P47" s="27"/>
      <c r="Q47" s="28"/>
      <c r="R47" s="27"/>
      <c r="S47" s="28"/>
      <c r="T47" s="27"/>
      <c r="U47" s="28"/>
      <c r="V47" s="27"/>
      <c r="W47" s="28"/>
      <c r="X47" s="27"/>
      <c r="Y47" s="28"/>
      <c r="Z47" s="27"/>
    </row>
    <row r="48" spans="2:26">
      <c r="B48" s="26" t="s">
        <v>4</v>
      </c>
      <c r="C48" s="19">
        <v>-5771</v>
      </c>
      <c r="D48" s="17">
        <v>1.4647208121827411</v>
      </c>
      <c r="E48" s="19">
        <v>-5771.2308600000006</v>
      </c>
      <c r="F48" s="40">
        <f t="shared" ref="F48:F49" si="50">E48/$E$46</f>
        <v>1.5768390327868853</v>
      </c>
      <c r="G48" s="18">
        <v>1264516.6355699999</v>
      </c>
      <c r="H48" s="40">
        <f>G48/$G$50</f>
        <v>0.90530772939351256</v>
      </c>
      <c r="I48" s="16">
        <f>C23+I23</f>
        <v>-695</v>
      </c>
      <c r="J48" s="38">
        <f>I48/$I$50</f>
        <v>-0.14235968865219173</v>
      </c>
      <c r="K48" s="16">
        <f>E23+K23</f>
        <v>-695.23086000000058</v>
      </c>
      <c r="L48" s="14">
        <f>K48/$K$50</f>
        <v>-0.13071985600004377</v>
      </c>
      <c r="M48" s="15">
        <v>1297460</v>
      </c>
      <c r="N48" s="14">
        <v>0.90654443951467811</v>
      </c>
      <c r="O48" s="19">
        <f>I48+O23</f>
        <v>13884</v>
      </c>
      <c r="P48" s="17">
        <f>O48/$O$50</f>
        <v>0.6186614383744764</v>
      </c>
      <c r="Q48" s="19">
        <f>K48+Q23</f>
        <v>13883.76914</v>
      </c>
      <c r="R48" s="17">
        <f>Q48/$Q$50</f>
        <v>0.60793789467323522</v>
      </c>
      <c r="S48" s="18">
        <v>1409148</v>
      </c>
      <c r="T48" s="17">
        <v>0.92387941394563911</v>
      </c>
      <c r="U48" s="16">
        <f t="shared" si="32"/>
        <v>2642.1870999999974</v>
      </c>
      <c r="V48" s="14">
        <f>U48/$U$50</f>
        <v>0.57948525421489927</v>
      </c>
      <c r="W48" s="16">
        <f t="shared" si="32"/>
        <v>2641.9562399999977</v>
      </c>
      <c r="X48" s="14">
        <f>W48/$W$50</f>
        <v>0.51630748941920956</v>
      </c>
      <c r="Y48" s="16">
        <f t="shared" ref="Y48:Z48" si="51">Y23</f>
        <v>1416692.2485799999</v>
      </c>
      <c r="Z48" s="37">
        <f t="shared" si="51"/>
        <v>0.93015814717156042</v>
      </c>
    </row>
    <row r="49" spans="2:26">
      <c r="B49" s="25" t="s">
        <v>3</v>
      </c>
      <c r="C49" s="12">
        <v>1831</v>
      </c>
      <c r="D49" s="17">
        <v>-0.46472081218274114</v>
      </c>
      <c r="E49" s="12">
        <v>2111.7102500000001</v>
      </c>
      <c r="F49" s="40">
        <f t="shared" si="50"/>
        <v>-0.57697001366120226</v>
      </c>
      <c r="G49" s="11">
        <v>132264.36442999999</v>
      </c>
      <c r="H49" s="40">
        <f>G49/$G$50</f>
        <v>9.4692270606487342E-2</v>
      </c>
      <c r="I49" s="16">
        <f t="shared" ref="I49:I50" si="52">C24+I24</f>
        <v>5577</v>
      </c>
      <c r="J49" s="38">
        <f>I49/$I$50</f>
        <v>1.1423596886521916</v>
      </c>
      <c r="K49" s="16">
        <f t="shared" ref="K49" si="53">E24+K24</f>
        <v>6013.7102500000001</v>
      </c>
      <c r="L49" s="14">
        <f>K49/$K$50</f>
        <v>1.1307198560000438</v>
      </c>
      <c r="M49" s="8">
        <v>133755</v>
      </c>
      <c r="N49" s="14">
        <v>9.3455560485321915E-2</v>
      </c>
      <c r="O49" s="19">
        <f>I49+O24</f>
        <v>8558</v>
      </c>
      <c r="P49" s="17">
        <f>O49/$O$50</f>
        <v>0.3813385616255236</v>
      </c>
      <c r="Q49" s="19">
        <f>K49+Q24</f>
        <v>8953.7102500000001</v>
      </c>
      <c r="R49" s="17">
        <f>Q49/$Q$50</f>
        <v>0.39206210532676478</v>
      </c>
      <c r="S49" s="11">
        <v>116103</v>
      </c>
      <c r="T49" s="10">
        <v>7.6120586054360895E-2</v>
      </c>
      <c r="U49" s="16">
        <f t="shared" si="32"/>
        <v>1917.3544600000005</v>
      </c>
      <c r="V49" s="14">
        <f t="shared" ref="V49:V50" si="54">U49/$U$50</f>
        <v>0.42051474578510067</v>
      </c>
      <c r="W49" s="16">
        <f t="shared" si="32"/>
        <v>2475.0647100000006</v>
      </c>
      <c r="X49" s="14">
        <f t="shared" ref="X49:X50" si="55">W49/$W$50</f>
        <v>0.48369251058079044</v>
      </c>
      <c r="Y49" s="16">
        <f t="shared" ref="Y49:Z49" si="56">Y24</f>
        <v>106373.75142</v>
      </c>
      <c r="Z49" s="37">
        <f t="shared" si="56"/>
        <v>6.984185282843948E-2</v>
      </c>
    </row>
    <row r="50" spans="2:26">
      <c r="B50" s="24" t="s">
        <v>0</v>
      </c>
      <c r="C50" s="6">
        <f t="shared" ref="C50:H50" si="57">SUM(C48:C49)</f>
        <v>-3940</v>
      </c>
      <c r="D50" s="4">
        <f t="shared" si="57"/>
        <v>1</v>
      </c>
      <c r="E50" s="6">
        <f t="shared" si="57"/>
        <v>-3659.5206100000005</v>
      </c>
      <c r="F50" s="4">
        <f t="shared" si="57"/>
        <v>0.99986901912568305</v>
      </c>
      <c r="G50" s="6">
        <f t="shared" si="57"/>
        <v>1396781</v>
      </c>
      <c r="H50" s="4">
        <f t="shared" si="57"/>
        <v>0.99999999999999989</v>
      </c>
      <c r="I50" s="52">
        <f t="shared" si="52"/>
        <v>4882</v>
      </c>
      <c r="J50" s="55">
        <f>SUM(J48:J49)</f>
        <v>0.99999999999999989</v>
      </c>
      <c r="K50" s="52">
        <f>E25+K25</f>
        <v>5318.4793899999995</v>
      </c>
      <c r="L50" s="55">
        <f>SUM(L48:L49)</f>
        <v>1</v>
      </c>
      <c r="M50" s="3">
        <v>1431215</v>
      </c>
      <c r="N50" s="55">
        <v>1</v>
      </c>
      <c r="O50" s="19">
        <f>I50+O25</f>
        <v>22442</v>
      </c>
      <c r="P50" s="17">
        <f>O50/$O$50</f>
        <v>1</v>
      </c>
      <c r="Q50" s="19">
        <f>K50+Q25</f>
        <v>22837.47939</v>
      </c>
      <c r="R50" s="17">
        <f>Q50/$Q$50</f>
        <v>1</v>
      </c>
      <c r="S50" s="5">
        <v>1525251</v>
      </c>
      <c r="T50" s="4">
        <v>1</v>
      </c>
      <c r="U50" s="16">
        <f t="shared" si="32"/>
        <v>4559.5415599999978</v>
      </c>
      <c r="V50" s="14">
        <f t="shared" si="54"/>
        <v>1</v>
      </c>
      <c r="W50" s="16">
        <f t="shared" si="32"/>
        <v>5117.0209499999983</v>
      </c>
      <c r="X50" s="14">
        <f t="shared" si="55"/>
        <v>1</v>
      </c>
      <c r="Y50" s="16">
        <f t="shared" ref="Y50:Z50" si="58">Y25</f>
        <v>1523066</v>
      </c>
      <c r="Z50" s="37">
        <f t="shared" si="58"/>
        <v>1</v>
      </c>
    </row>
    <row r="51" spans="2:26">
      <c r="B51" s="23"/>
      <c r="C51" s="22"/>
      <c r="D51" s="21"/>
      <c r="E51" s="22"/>
      <c r="F51" s="21"/>
      <c r="G51" s="22"/>
      <c r="H51" s="21"/>
      <c r="I51" s="22"/>
      <c r="J51" s="21"/>
      <c r="K51" s="22"/>
      <c r="L51" s="21"/>
      <c r="M51" s="22"/>
      <c r="N51" s="21"/>
      <c r="O51" s="22"/>
      <c r="P51" s="21"/>
      <c r="Q51" s="22"/>
      <c r="R51" s="21"/>
      <c r="S51" s="22"/>
      <c r="T51" s="21"/>
      <c r="U51" s="22"/>
      <c r="V51" s="21"/>
      <c r="W51" s="22"/>
      <c r="X51" s="21"/>
      <c r="Y51" s="22"/>
      <c r="Z51" s="21"/>
    </row>
    <row r="52" spans="2:26">
      <c r="B52" s="20" t="s">
        <v>2</v>
      </c>
      <c r="C52" s="19">
        <v>-5125</v>
      </c>
      <c r="D52" s="17">
        <v>1.3007614213197969</v>
      </c>
      <c r="E52" s="19">
        <v>-5125.0391799999998</v>
      </c>
      <c r="F52" s="40">
        <f t="shared" ref="F52:F53" si="59">E52/$E$46</f>
        <v>1.4002839289617486</v>
      </c>
      <c r="G52" s="18">
        <v>1125141</v>
      </c>
      <c r="H52" s="40">
        <f>G52/$G$54</f>
        <v>0.80552427331127785</v>
      </c>
      <c r="I52" s="16">
        <f>C27+I27</f>
        <v>3371</v>
      </c>
      <c r="J52" s="38">
        <f t="shared" ref="J52:J53" si="60">I52/$I$50</f>
        <v>0.69049569848422776</v>
      </c>
      <c r="K52" s="16">
        <f>E27+K27</f>
        <v>3370.9608200000002</v>
      </c>
      <c r="L52" s="14">
        <f t="shared" ref="L52:L53" si="61">K52/$K$46</f>
        <v>0.63387755171116966</v>
      </c>
      <c r="M52" s="15">
        <v>1164801</v>
      </c>
      <c r="N52" s="14">
        <v>0.81385466194806511</v>
      </c>
      <c r="O52" s="19">
        <f>O27+I52</f>
        <v>19604</v>
      </c>
      <c r="P52" s="17">
        <f>O52/$O$54</f>
        <v>0.87354068264860529</v>
      </c>
      <c r="Q52" s="19">
        <f>K52+Q27</f>
        <v>19603.96082</v>
      </c>
      <c r="R52" s="17">
        <f>Q52/$Q$54</f>
        <v>0.8584117574982516</v>
      </c>
      <c r="S52" s="18">
        <v>1258946</v>
      </c>
      <c r="T52" s="17">
        <v>0.82540250752171285</v>
      </c>
      <c r="U52" s="16">
        <f>U27+O52</f>
        <v>-7142.731840000004</v>
      </c>
      <c r="V52" s="14">
        <f>U52/$U$54</f>
        <v>-1.5665460542484906</v>
      </c>
      <c r="W52" s="16">
        <f t="shared" si="32"/>
        <v>-7142.7710200000038</v>
      </c>
      <c r="X52" s="14">
        <f>W52/$W$54</f>
        <v>-1.3958846543319323</v>
      </c>
      <c r="Y52" s="16">
        <f t="shared" ref="Y52:Z52" si="62">Y27</f>
        <v>1242103</v>
      </c>
      <c r="Z52" s="37">
        <f t="shared" si="62"/>
        <v>0.81552802045348005</v>
      </c>
    </row>
    <row r="53" spans="2:26">
      <c r="B53" s="13" t="s">
        <v>1</v>
      </c>
      <c r="C53" s="12">
        <v>1185</v>
      </c>
      <c r="D53" s="10">
        <v>-0.30076142131979694</v>
      </c>
      <c r="E53" s="12">
        <v>1465.5185699999997</v>
      </c>
      <c r="F53" s="40">
        <f t="shared" si="59"/>
        <v>-0.40041490983606548</v>
      </c>
      <c r="G53" s="11">
        <v>271640</v>
      </c>
      <c r="H53" s="40">
        <f>G53/$G$54</f>
        <v>0.19447572668872215</v>
      </c>
      <c r="I53" s="16">
        <f t="shared" ref="I53:I54" si="63">C28+I28</f>
        <v>1511</v>
      </c>
      <c r="J53" s="38">
        <f t="shared" si="60"/>
        <v>0.30950430151577224</v>
      </c>
      <c r="K53" s="16">
        <f t="shared" ref="K53:K54" si="64">E28+K28</f>
        <v>1947.5185699999997</v>
      </c>
      <c r="L53" s="14">
        <f t="shared" si="61"/>
        <v>0.36621259308010523</v>
      </c>
      <c r="M53" s="8">
        <v>266414</v>
      </c>
      <c r="N53" s="14">
        <v>0.18614533805193489</v>
      </c>
      <c r="O53" s="19">
        <f>O28+I53</f>
        <v>2838</v>
      </c>
      <c r="P53" s="17">
        <f>O53/$O$54</f>
        <v>0.12645931735139471</v>
      </c>
      <c r="Q53" s="19">
        <f>K53+Q28</f>
        <v>3233.5185699999997</v>
      </c>
      <c r="R53" s="17">
        <f>Q53/$Q$54</f>
        <v>0.14158824250174834</v>
      </c>
      <c r="S53" s="11">
        <v>266305</v>
      </c>
      <c r="T53" s="10">
        <v>0.17459749247828718</v>
      </c>
      <c r="U53" s="16">
        <f>U28+O53</f>
        <v>11702.273400000002</v>
      </c>
      <c r="V53" s="14">
        <f t="shared" ref="V53:V54" si="65">U53/$U$54</f>
        <v>2.5665460542484908</v>
      </c>
      <c r="W53" s="16">
        <f t="shared" si="32"/>
        <v>12259.791970000002</v>
      </c>
      <c r="X53" s="14">
        <f t="shared" ref="X53:X54" si="66">W53/$W$54</f>
        <v>2.3958846543319323</v>
      </c>
      <c r="Y53" s="16">
        <f t="shared" ref="Y53:Z53" si="67">Y28</f>
        <v>280963</v>
      </c>
      <c r="Z53" s="37">
        <f t="shared" si="67"/>
        <v>0.18447197954651998</v>
      </c>
    </row>
    <row r="54" spans="2:26">
      <c r="B54" s="7" t="s">
        <v>0</v>
      </c>
      <c r="C54" s="6">
        <f>SUM(C52:C53)</f>
        <v>-3940</v>
      </c>
      <c r="D54" s="4">
        <v>1</v>
      </c>
      <c r="E54" s="6">
        <f>SUM(E52:E53)</f>
        <v>-3659.52061</v>
      </c>
      <c r="F54" s="4">
        <v>1</v>
      </c>
      <c r="G54" s="5">
        <f>SUM(G52:G53)</f>
        <v>1396781</v>
      </c>
      <c r="H54" s="4">
        <f>SUM(H52:H53)</f>
        <v>1</v>
      </c>
      <c r="I54" s="52">
        <f t="shared" si="63"/>
        <v>4882</v>
      </c>
      <c r="J54" s="55">
        <f>SUM(J52:J53)</f>
        <v>1</v>
      </c>
      <c r="K54" s="52">
        <f t="shared" si="64"/>
        <v>5318.4793900000004</v>
      </c>
      <c r="L54" s="55">
        <f>SUM(L52:L53)</f>
        <v>1.0000901447912749</v>
      </c>
      <c r="M54" s="2">
        <v>1431215</v>
      </c>
      <c r="N54" s="55">
        <v>1</v>
      </c>
      <c r="O54" s="19">
        <f>O29+I54</f>
        <v>22442</v>
      </c>
      <c r="P54" s="17">
        <f>O54/$O$54</f>
        <v>1</v>
      </c>
      <c r="Q54" s="19">
        <f>K54+Q29</f>
        <v>22837.47939</v>
      </c>
      <c r="R54" s="17">
        <f>Q54/$Q$54</f>
        <v>1</v>
      </c>
      <c r="S54" s="5">
        <v>1525251</v>
      </c>
      <c r="T54" s="4">
        <v>1</v>
      </c>
      <c r="U54" s="16">
        <f t="shared" ref="U54" si="68">U29+O54</f>
        <v>4559.5415599999978</v>
      </c>
      <c r="V54" s="14">
        <f t="shared" si="65"/>
        <v>1</v>
      </c>
      <c r="W54" s="16">
        <f>W29+Q54</f>
        <v>5117.0209499999983</v>
      </c>
      <c r="X54" s="14">
        <f t="shared" si="66"/>
        <v>1</v>
      </c>
      <c r="Y54" s="16">
        <f t="shared" ref="Y54:Z54" si="69">Y29</f>
        <v>1523066</v>
      </c>
      <c r="Z54" s="37">
        <f t="shared" si="69"/>
        <v>1</v>
      </c>
    </row>
  </sheetData>
  <mergeCells count="33"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  <mergeCell ref="C32:D32"/>
    <mergeCell ref="E32:F32"/>
    <mergeCell ref="G32:H32"/>
    <mergeCell ref="I32:J32"/>
    <mergeCell ref="K32:L32"/>
    <mergeCell ref="C3:H3"/>
    <mergeCell ref="C6:H6"/>
    <mergeCell ref="I6:N6"/>
    <mergeCell ref="O6:T6"/>
    <mergeCell ref="U6:Z6"/>
  </mergeCells>
  <dataValidations count="1">
    <dataValidation type="list" allowBlank="1" showInputMessage="1" showErrorMessage="1" sqref="B7 B32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תשואה 31.12.2018</vt:lpstr>
      <vt:lpstr>'פרסום תשואה 31.12.2018'!WPrint_Area_W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רחלי ברקוביץ</cp:lastModifiedBy>
  <dcterms:created xsi:type="dcterms:W3CDTF">2016-08-10T06:34:50Z</dcterms:created>
  <dcterms:modified xsi:type="dcterms:W3CDTF">2019-04-14T09:16:31Z</dcterms:modified>
</cp:coreProperties>
</file>