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0" yWindow="0" windowWidth="25200" windowHeight="8625" tabRatio="861" activeTab="15"/>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 r:id="rId31"/>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AH14" i="24" l="1"/>
  <c r="AG14" i="24"/>
  <c r="AF14" i="24"/>
  <c r="AE14" i="24"/>
  <c r="AH13" i="24"/>
  <c r="AG13" i="24"/>
  <c r="AF13" i="24"/>
  <c r="AE13" i="24"/>
  <c r="AH12" i="24"/>
  <c r="AG12" i="24"/>
  <c r="AF12" i="24"/>
  <c r="AE12" i="24"/>
  <c r="AB14" i="24"/>
  <c r="AA14" i="24"/>
  <c r="Z14" i="24"/>
  <c r="Y14" i="24"/>
  <c r="AB13" i="24"/>
  <c r="AA13" i="24"/>
  <c r="Z13" i="24"/>
  <c r="Y13" i="24"/>
  <c r="AB12" i="24"/>
  <c r="AA12" i="24"/>
  <c r="Z12" i="24"/>
  <c r="Y12" i="24"/>
  <c r="V14" i="24"/>
  <c r="U14" i="24"/>
  <c r="T14" i="24"/>
  <c r="S14" i="24"/>
  <c r="V13" i="24"/>
  <c r="U13" i="24"/>
  <c r="T13" i="24"/>
  <c r="S13" i="24"/>
  <c r="V12" i="24"/>
  <c r="U12" i="24"/>
  <c r="T12" i="24"/>
  <c r="S12" i="24"/>
  <c r="AG24" i="3" l="1"/>
  <c r="AH24" i="3"/>
  <c r="AI24" i="3"/>
  <c r="AJ24" i="3"/>
  <c r="AK24" i="3"/>
  <c r="AF24" i="3"/>
  <c r="Z24" i="3"/>
  <c r="AA24" i="3"/>
  <c r="AB24" i="3"/>
  <c r="AC24" i="3"/>
  <c r="AD24" i="3"/>
  <c r="Y24" i="3"/>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N42" i="5"/>
  <c r="N44" i="5" s="1"/>
  <c r="O42" i="5"/>
  <c r="P42" i="5"/>
  <c r="L43" i="5"/>
  <c r="L44" i="5" s="1"/>
  <c r="M43" i="5"/>
  <c r="N43" i="5"/>
  <c r="O43" i="5"/>
  <c r="P43" i="5"/>
  <c r="P44" i="5" s="1"/>
  <c r="K43" i="5"/>
  <c r="S42" i="5"/>
  <c r="T42" i="5"/>
  <c r="U42" i="5"/>
  <c r="V42" i="5"/>
  <c r="W42" i="5"/>
  <c r="S43" i="5"/>
  <c r="T43" i="5"/>
  <c r="T44" i="5" s="1"/>
  <c r="U43" i="5"/>
  <c r="V43" i="5"/>
  <c r="W43" i="5"/>
  <c r="R43" i="5"/>
  <c r="S35" i="5"/>
  <c r="T35" i="5"/>
  <c r="U35" i="5"/>
  <c r="V35" i="5"/>
  <c r="W35" i="5"/>
  <c r="S36" i="5"/>
  <c r="T36" i="5"/>
  <c r="U36" i="5"/>
  <c r="V36" i="5"/>
  <c r="V40" i="5" s="1"/>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40" i="5" s="1"/>
  <c r="K38" i="5"/>
  <c r="K39" i="5"/>
  <c r="R46" i="5"/>
  <c r="T22" i="10"/>
  <c r="R42" i="5"/>
  <c r="T18" i="10"/>
  <c r="R35" i="5"/>
  <c r="T11" i="10"/>
  <c r="T16" i="10" s="1"/>
  <c r="K46" i="5"/>
  <c r="M22" i="10"/>
  <c r="K42" i="5"/>
  <c r="M18" i="10"/>
  <c r="K35" i="5"/>
  <c r="M11" i="10"/>
  <c r="C24" i="5"/>
  <c r="C25" i="5"/>
  <c r="C28" i="5" s="1"/>
  <c r="C26" i="5"/>
  <c r="C27" i="5"/>
  <c r="E46" i="5"/>
  <c r="F46" i="5"/>
  <c r="G46" i="5"/>
  <c r="H46" i="5"/>
  <c r="I46" i="5"/>
  <c r="E47" i="5"/>
  <c r="E50" i="5" s="1"/>
  <c r="F47" i="5"/>
  <c r="G47" i="5"/>
  <c r="H47" i="5"/>
  <c r="I47" i="5"/>
  <c r="E48" i="5"/>
  <c r="F48" i="5"/>
  <c r="G48" i="5"/>
  <c r="H48" i="5"/>
  <c r="H50" i="5" s="1"/>
  <c r="I48" i="5"/>
  <c r="E49" i="5"/>
  <c r="F49" i="5"/>
  <c r="G49" i="5"/>
  <c r="G50" i="5" s="1"/>
  <c r="H49" i="5"/>
  <c r="I49" i="5"/>
  <c r="D47" i="5"/>
  <c r="D48" i="5"/>
  <c r="D50" i="5" s="1"/>
  <c r="D49" i="5"/>
  <c r="C20" i="5"/>
  <c r="C21" i="5"/>
  <c r="C22" i="5" s="1"/>
  <c r="E42" i="5"/>
  <c r="E44" i="5" s="1"/>
  <c r="F42" i="5"/>
  <c r="G42" i="5"/>
  <c r="H42" i="5"/>
  <c r="I42" i="5"/>
  <c r="I44" i="5" s="1"/>
  <c r="E43" i="5"/>
  <c r="F43" i="5"/>
  <c r="G43" i="5"/>
  <c r="H43" i="5"/>
  <c r="C43" i="5" s="1"/>
  <c r="I43" i="5"/>
  <c r="D43" i="5"/>
  <c r="C12" i="5"/>
  <c r="C13" i="5"/>
  <c r="C14" i="5"/>
  <c r="C15" i="5"/>
  <c r="C16" i="5"/>
  <c r="C17" i="5"/>
  <c r="C18" i="5" s="1"/>
  <c r="E35" i="5"/>
  <c r="F35" i="5"/>
  <c r="G35" i="5"/>
  <c r="H35" i="5"/>
  <c r="C35" i="5" s="1"/>
  <c r="I35" i="5"/>
  <c r="E36" i="5"/>
  <c r="F36" i="5"/>
  <c r="G36" i="5"/>
  <c r="C36" i="5" s="1"/>
  <c r="H36" i="5"/>
  <c r="I36" i="5"/>
  <c r="E37" i="5"/>
  <c r="F37" i="5"/>
  <c r="C37" i="5" s="1"/>
  <c r="G37" i="5"/>
  <c r="H37" i="5"/>
  <c r="I37" i="5"/>
  <c r="E38" i="5"/>
  <c r="E40" i="5" s="1"/>
  <c r="F38" i="5"/>
  <c r="G38" i="5"/>
  <c r="H38" i="5"/>
  <c r="I38" i="5"/>
  <c r="I40" i="5" s="1"/>
  <c r="E39" i="5"/>
  <c r="F39" i="5"/>
  <c r="G39" i="5"/>
  <c r="H39" i="5"/>
  <c r="C39" i="5" s="1"/>
  <c r="I39" i="5"/>
  <c r="D36" i="5"/>
  <c r="D37" i="5"/>
  <c r="D38" i="5"/>
  <c r="D40" i="5" s="1"/>
  <c r="D39" i="5"/>
  <c r="D46" i="5"/>
  <c r="F22" i="10"/>
  <c r="D42" i="5"/>
  <c r="C42" i="5" s="1"/>
  <c r="C44" i="5" s="1"/>
  <c r="D35" i="5"/>
  <c r="F18" i="10"/>
  <c r="F11" i="10"/>
  <c r="W50" i="5"/>
  <c r="R50" i="5"/>
  <c r="K50" i="5"/>
  <c r="W44" i="5"/>
  <c r="V44" i="5"/>
  <c r="S44" i="5"/>
  <c r="O44" i="5"/>
  <c r="J12" i="5"/>
  <c r="J13" i="5"/>
  <c r="J14" i="5"/>
  <c r="J17" i="5" s="1"/>
  <c r="J15" i="5"/>
  <c r="J16" i="5"/>
  <c r="DK20" i="4"/>
  <c r="DK22" i="4" s="1"/>
  <c r="DK21" i="4"/>
  <c r="BM42" i="4"/>
  <c r="BM44" i="4" s="1"/>
  <c r="BM43" i="4"/>
  <c r="BL42" i="4"/>
  <c r="BL43" i="4"/>
  <c r="BK42" i="4"/>
  <c r="BK43" i="4"/>
  <c r="BK44" i="4"/>
  <c r="BJ42" i="4"/>
  <c r="BJ44" i="4" s="1"/>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M46" i="4"/>
  <c r="BI47" i="4"/>
  <c r="BJ47" i="4"/>
  <c r="BK47" i="4"/>
  <c r="BL47" i="4"/>
  <c r="BM47" i="4"/>
  <c r="BI48" i="4"/>
  <c r="BJ48" i="4"/>
  <c r="BK48" i="4"/>
  <c r="BL48" i="4"/>
  <c r="BM48" i="4"/>
  <c r="BI49" i="4"/>
  <c r="BJ49" i="4"/>
  <c r="BK49" i="4"/>
  <c r="BL49" i="4"/>
  <c r="BM49" i="4"/>
  <c r="BH47" i="4"/>
  <c r="BH48" i="4"/>
  <c r="BH49" i="4"/>
  <c r="BH46" i="4"/>
  <c r="BJ21" i="9"/>
  <c r="BJ17" i="9"/>
  <c r="BH35" i="4"/>
  <c r="BJ10" i="9"/>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2" i="4" s="1"/>
  <c r="CW21" i="4"/>
  <c r="BB42" i="4"/>
  <c r="BC42" i="4"/>
  <c r="BC44" i="4" s="1"/>
  <c r="BD42" i="4"/>
  <c r="BE42" i="4"/>
  <c r="BF42" i="4"/>
  <c r="BB43" i="4"/>
  <c r="BB44" i="4" s="1"/>
  <c r="BC43" i="4"/>
  <c r="BD43" i="4"/>
  <c r="BE43" i="4"/>
  <c r="BF43" i="4"/>
  <c r="BF44" i="4" s="1"/>
  <c r="BA43" i="4"/>
  <c r="CW24" i="4"/>
  <c r="CW25" i="4"/>
  <c r="CW26" i="4"/>
  <c r="CW27" i="4"/>
  <c r="BB46" i="4"/>
  <c r="BC46" i="4"/>
  <c r="BD46" i="4"/>
  <c r="BE46" i="4"/>
  <c r="BF46" i="4"/>
  <c r="BB47" i="4"/>
  <c r="BC47" i="4"/>
  <c r="BC50" i="4" s="1"/>
  <c r="BD47" i="4"/>
  <c r="BE47" i="4"/>
  <c r="BF47" i="4"/>
  <c r="BB48" i="4"/>
  <c r="BC48" i="4"/>
  <c r="BD48" i="4"/>
  <c r="BE48" i="4"/>
  <c r="BF48" i="4"/>
  <c r="BB49" i="4"/>
  <c r="BC49" i="4"/>
  <c r="BD49" i="4"/>
  <c r="BE49" i="4"/>
  <c r="BF49" i="4"/>
  <c r="BA47" i="4"/>
  <c r="BA48" i="4"/>
  <c r="BA49" i="4"/>
  <c r="BA46" i="4"/>
  <c r="BC21" i="9"/>
  <c r="BC17" i="9"/>
  <c r="BC18" i="9"/>
  <c r="BC19" i="9" s="1"/>
  <c r="BA42" i="4"/>
  <c r="BA35" i="4"/>
  <c r="BC10" i="9"/>
  <c r="CB12" i="4"/>
  <c r="CB13" i="4"/>
  <c r="CB14" i="4"/>
  <c r="CB15" i="4"/>
  <c r="CB16" i="4"/>
  <c r="CI12" i="4"/>
  <c r="CI13" i="4"/>
  <c r="CI14" i="4"/>
  <c r="CI15" i="4"/>
  <c r="CI16" i="4"/>
  <c r="AU38" i="4"/>
  <c r="AU39" i="4"/>
  <c r="AV39" i="4"/>
  <c r="AW39" i="4"/>
  <c r="AX39" i="4"/>
  <c r="AY39" i="4"/>
  <c r="AT38" i="4"/>
  <c r="AT39" i="4"/>
  <c r="CI20" i="4"/>
  <c r="CI21" i="4"/>
  <c r="AU42" i="4"/>
  <c r="AV42" i="4"/>
  <c r="AW42" i="4"/>
  <c r="AX42" i="4"/>
  <c r="AY42" i="4"/>
  <c r="AY44" i="4" s="1"/>
  <c r="AU43" i="4"/>
  <c r="AV43" i="4"/>
  <c r="AW43" i="4"/>
  <c r="AX43" i="4"/>
  <c r="AY43" i="4"/>
  <c r="AT43" i="4"/>
  <c r="CI24" i="4"/>
  <c r="CI25" i="4"/>
  <c r="CI28" i="4" s="1"/>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BN12" i="4"/>
  <c r="BN13" i="4"/>
  <c r="BN14" i="4"/>
  <c r="BN15" i="4"/>
  <c r="BN16" i="4"/>
  <c r="BU12" i="4"/>
  <c r="BU13" i="4"/>
  <c r="BU14" i="4"/>
  <c r="BU15" i="4"/>
  <c r="BU16" i="4"/>
  <c r="BU17" i="4"/>
  <c r="BU18" i="4" s="1"/>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E36" i="4" s="1"/>
  <c r="AJ36" i="4"/>
  <c r="AK36" i="4"/>
  <c r="AG37" i="4"/>
  <c r="AH37" i="4"/>
  <c r="AH40" i="4" s="1"/>
  <c r="AI37" i="4"/>
  <c r="AJ37" i="4"/>
  <c r="AK37" i="4"/>
  <c r="AG38" i="4"/>
  <c r="AH38" i="4"/>
  <c r="AI38" i="4"/>
  <c r="AJ38" i="4"/>
  <c r="AK38" i="4"/>
  <c r="AG39" i="4"/>
  <c r="AH39" i="4"/>
  <c r="AI39" i="4"/>
  <c r="AJ39" i="4"/>
  <c r="AK39" i="4"/>
  <c r="AF36" i="4"/>
  <c r="AF37" i="4"/>
  <c r="AF38" i="4"/>
  <c r="AF40" i="4" s="1"/>
  <c r="AF39" i="4"/>
  <c r="AF46" i="4"/>
  <c r="AH21" i="9"/>
  <c r="AF42" i="4"/>
  <c r="AF44" i="4" s="1"/>
  <c r="AH17" i="9"/>
  <c r="AF35" i="4"/>
  <c r="AH10" i="9"/>
  <c r="AZ24" i="4"/>
  <c r="AZ25" i="4"/>
  <c r="AZ26" i="4"/>
  <c r="AZ27" i="4"/>
  <c r="Y47" i="4"/>
  <c r="Z47" i="4"/>
  <c r="AA47" i="4"/>
  <c r="AB47" i="4"/>
  <c r="AC47" i="4"/>
  <c r="AD47" i="4"/>
  <c r="Y48" i="4"/>
  <c r="Z48" i="4"/>
  <c r="AA48" i="4"/>
  <c r="AA50" i="4" s="1"/>
  <c r="AB48" i="4"/>
  <c r="AC48" i="4"/>
  <c r="AD48" i="4"/>
  <c r="Y49" i="4"/>
  <c r="Z49" i="4"/>
  <c r="AA49" i="4"/>
  <c r="AB49" i="4"/>
  <c r="AC49" i="4"/>
  <c r="AD49" i="4"/>
  <c r="Z46" i="4"/>
  <c r="AA46" i="4"/>
  <c r="AB46" i="4"/>
  <c r="AC46" i="4"/>
  <c r="AD46" i="4"/>
  <c r="Y43" i="4"/>
  <c r="Z43" i="4"/>
  <c r="Z44" i="4" s="1"/>
  <c r="AA43" i="4"/>
  <c r="AB43" i="4"/>
  <c r="AC43" i="4"/>
  <c r="AD43" i="4"/>
  <c r="AD44" i="4" s="1"/>
  <c r="Z42" i="4"/>
  <c r="AA42" i="4"/>
  <c r="AB42" i="4"/>
  <c r="AC42" i="4"/>
  <c r="AC44" i="4" s="1"/>
  <c r="AD42" i="4"/>
  <c r="AS12" i="4"/>
  <c r="AS13" i="4"/>
  <c r="AS14" i="4"/>
  <c r="AS15" i="4"/>
  <c r="AS16" i="4"/>
  <c r="AZ12" i="4"/>
  <c r="AZ13" i="4"/>
  <c r="AZ14" i="4"/>
  <c r="AZ15" i="4"/>
  <c r="AZ16" i="4"/>
  <c r="Y36" i="4"/>
  <c r="Z36" i="4"/>
  <c r="AA36" i="4"/>
  <c r="AB36" i="4"/>
  <c r="AC36" i="4"/>
  <c r="AD36" i="4"/>
  <c r="Y37" i="4"/>
  <c r="Z37" i="4"/>
  <c r="AA37" i="4"/>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E18" i="4" s="1"/>
  <c r="AL12" i="4"/>
  <c r="AL13" i="4"/>
  <c r="AL14" i="4"/>
  <c r="AL15" i="4"/>
  <c r="AL17" i="4" s="1"/>
  <c r="AL16" i="4"/>
  <c r="S35" i="4"/>
  <c r="T35" i="4"/>
  <c r="U35" i="4"/>
  <c r="V35" i="4"/>
  <c r="W35" i="4"/>
  <c r="S36" i="4"/>
  <c r="T36" i="4"/>
  <c r="U36" i="4"/>
  <c r="V36" i="4"/>
  <c r="W36" i="4"/>
  <c r="S37" i="4"/>
  <c r="T37" i="4"/>
  <c r="U37" i="4"/>
  <c r="V37" i="4"/>
  <c r="W37" i="4"/>
  <c r="S38" i="4"/>
  <c r="T38" i="4"/>
  <c r="U38" i="4"/>
  <c r="V38" i="4"/>
  <c r="V40" i="4" s="1"/>
  <c r="W38" i="4"/>
  <c r="S39" i="4"/>
  <c r="T39" i="4"/>
  <c r="U39" i="4"/>
  <c r="V39" i="4"/>
  <c r="W39" i="4"/>
  <c r="AL20" i="4"/>
  <c r="AL21" i="4"/>
  <c r="S42" i="4"/>
  <c r="T42" i="4"/>
  <c r="U42" i="4"/>
  <c r="V42" i="4"/>
  <c r="V44" i="4" s="1"/>
  <c r="W42" i="4"/>
  <c r="S43" i="4"/>
  <c r="T43" i="4"/>
  <c r="U43" i="4"/>
  <c r="U44" i="4" s="1"/>
  <c r="V43" i="4"/>
  <c r="W43" i="4"/>
  <c r="AL24" i="4"/>
  <c r="AL25" i="4"/>
  <c r="AL28" i="4" s="1"/>
  <c r="AL26" i="4"/>
  <c r="AL27" i="4"/>
  <c r="S46" i="4"/>
  <c r="T46" i="4"/>
  <c r="U46" i="4"/>
  <c r="V46" i="4"/>
  <c r="W46" i="4"/>
  <c r="S47" i="4"/>
  <c r="T47" i="4"/>
  <c r="U47" i="4"/>
  <c r="V47" i="4"/>
  <c r="W47" i="4"/>
  <c r="S48" i="4"/>
  <c r="T48" i="4"/>
  <c r="U48" i="4"/>
  <c r="V48" i="4"/>
  <c r="W48" i="4"/>
  <c r="S49" i="4"/>
  <c r="T49" i="4"/>
  <c r="U49" i="4"/>
  <c r="V49" i="4"/>
  <c r="W49" i="4"/>
  <c r="R47" i="4"/>
  <c r="R48" i="4"/>
  <c r="R49" i="4"/>
  <c r="R43" i="4"/>
  <c r="R36" i="4"/>
  <c r="R37" i="4"/>
  <c r="R38" i="4"/>
  <c r="R39" i="4"/>
  <c r="R46" i="4"/>
  <c r="T21" i="9"/>
  <c r="R42" i="4"/>
  <c r="T17" i="9"/>
  <c r="R35" i="4"/>
  <c r="T10" i="9"/>
  <c r="X24" i="4"/>
  <c r="X25" i="4"/>
  <c r="X26" i="4"/>
  <c r="X27" i="4"/>
  <c r="X28" i="4" s="1"/>
  <c r="K47" i="4"/>
  <c r="L47" i="4"/>
  <c r="M47" i="4"/>
  <c r="N47" i="4"/>
  <c r="O47" i="4"/>
  <c r="P47" i="4"/>
  <c r="K48" i="4"/>
  <c r="L48" i="4"/>
  <c r="M48" i="4"/>
  <c r="N48" i="4"/>
  <c r="O48" i="4"/>
  <c r="O50" i="4" s="1"/>
  <c r="P48" i="4"/>
  <c r="K49" i="4"/>
  <c r="L49" i="4"/>
  <c r="M49" i="4"/>
  <c r="N49" i="4"/>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L40" i="4" s="1"/>
  <c r="M35" i="4"/>
  <c r="N35" i="4"/>
  <c r="O35" i="4"/>
  <c r="P35" i="4"/>
  <c r="P40" i="4" s="1"/>
  <c r="K46" i="4"/>
  <c r="M21" i="9"/>
  <c r="K42" i="4"/>
  <c r="M17" i="9"/>
  <c r="K35" i="4"/>
  <c r="M10" i="9"/>
  <c r="J24" i="4"/>
  <c r="J25" i="4"/>
  <c r="J28" i="4" s="1"/>
  <c r="J26" i="4"/>
  <c r="J27" i="4"/>
  <c r="I49" i="4"/>
  <c r="H49" i="4"/>
  <c r="G49" i="4"/>
  <c r="F49" i="4"/>
  <c r="E49" i="4"/>
  <c r="D49" i="4"/>
  <c r="I48" i="4"/>
  <c r="H48" i="4"/>
  <c r="G48" i="4"/>
  <c r="F48" i="4"/>
  <c r="E48" i="4"/>
  <c r="D48" i="4"/>
  <c r="I47" i="4"/>
  <c r="H47" i="4"/>
  <c r="G47" i="4"/>
  <c r="F47" i="4"/>
  <c r="E47" i="4"/>
  <c r="D47" i="4"/>
  <c r="I46" i="4"/>
  <c r="H46" i="4"/>
  <c r="G46" i="4"/>
  <c r="F46" i="4"/>
  <c r="E46" i="4"/>
  <c r="D46" i="4"/>
  <c r="F21" i="9"/>
  <c r="J20" i="4"/>
  <c r="J21" i="4"/>
  <c r="I43" i="4"/>
  <c r="H43" i="4"/>
  <c r="G43" i="4"/>
  <c r="C43" i="4" s="1"/>
  <c r="F43" i="4"/>
  <c r="E43" i="4"/>
  <c r="D43" i="4"/>
  <c r="I42" i="4"/>
  <c r="I44" i="4" s="1"/>
  <c r="H42" i="4"/>
  <c r="G42" i="4"/>
  <c r="F42" i="4"/>
  <c r="E42" i="4"/>
  <c r="D42" i="4"/>
  <c r="F17" i="9"/>
  <c r="C12" i="4"/>
  <c r="C13" i="4"/>
  <c r="C14" i="4"/>
  <c r="C15" i="4"/>
  <c r="C16" i="4"/>
  <c r="C17" i="4"/>
  <c r="C18" i="4" s="1"/>
  <c r="J12" i="4"/>
  <c r="J13" i="4"/>
  <c r="J14" i="4"/>
  <c r="J15" i="4"/>
  <c r="J17" i="4" s="1"/>
  <c r="J16" i="4"/>
  <c r="I39" i="4"/>
  <c r="H39" i="4"/>
  <c r="G39" i="4"/>
  <c r="C39" i="4" s="1"/>
  <c r="F39" i="4"/>
  <c r="E39" i="4"/>
  <c r="D39" i="4"/>
  <c r="I38" i="4"/>
  <c r="H38" i="4"/>
  <c r="G38" i="4"/>
  <c r="F38" i="4"/>
  <c r="E38" i="4"/>
  <c r="D38" i="4"/>
  <c r="I37" i="4"/>
  <c r="H37" i="4"/>
  <c r="G37" i="4"/>
  <c r="C37" i="4" s="1"/>
  <c r="F37" i="4"/>
  <c r="E37" i="4"/>
  <c r="D37" i="4"/>
  <c r="I36" i="4"/>
  <c r="H36" i="4"/>
  <c r="G36" i="4"/>
  <c r="F36" i="4"/>
  <c r="E36" i="4"/>
  <c r="D36" i="4"/>
  <c r="I35" i="4"/>
  <c r="H35" i="4"/>
  <c r="G35" i="4"/>
  <c r="C35" i="4" s="1"/>
  <c r="F35" i="4"/>
  <c r="E35" i="4"/>
  <c r="D35" i="4"/>
  <c r="F10" i="9"/>
  <c r="AZ47" i="4"/>
  <c r="AQ50" i="4"/>
  <c r="AB50" i="4"/>
  <c r="K50" i="4"/>
  <c r="BD44" i="4"/>
  <c r="AW44" i="4"/>
  <c r="AV44" i="4"/>
  <c r="AU44" i="4"/>
  <c r="AR44" i="4"/>
  <c r="AQ44" i="4"/>
  <c r="AN44" i="4"/>
  <c r="AM44" i="4"/>
  <c r="AK44" i="4"/>
  <c r="AH44" i="4"/>
  <c r="AG44" i="4"/>
  <c r="Y44" i="4"/>
  <c r="W44" i="4"/>
  <c r="S44" i="4"/>
  <c r="N44" i="4"/>
  <c r="M44" i="4"/>
  <c r="K44" i="4"/>
  <c r="H44" i="4"/>
  <c r="F44" i="4"/>
  <c r="D44" i="4"/>
  <c r="BL40" i="4"/>
  <c r="AO40" i="4"/>
  <c r="AJ40" i="4"/>
  <c r="AB40" i="4"/>
  <c r="O40" i="4"/>
  <c r="J35" i="4"/>
  <c r="J39" i="4"/>
  <c r="C24" i="3"/>
  <c r="C25" i="3"/>
  <c r="C26" i="3"/>
  <c r="C27" i="3"/>
  <c r="N49" i="3"/>
  <c r="M49" i="3"/>
  <c r="L49" i="3"/>
  <c r="K49" i="3"/>
  <c r="O48" i="3"/>
  <c r="N48" i="3"/>
  <c r="M48" i="3"/>
  <c r="L48" i="3"/>
  <c r="N47" i="3"/>
  <c r="S48" i="3"/>
  <c r="R48" i="3"/>
  <c r="AD50" i="3"/>
  <c r="AC50" i="3"/>
  <c r="AB50" i="3"/>
  <c r="AA50" i="3"/>
  <c r="Z50" i="3"/>
  <c r="Y50" i="3"/>
  <c r="AC49" i="3"/>
  <c r="AB49" i="3"/>
  <c r="AA49" i="3"/>
  <c r="Z49" i="3"/>
  <c r="Y49" i="3"/>
  <c r="AD48" i="3"/>
  <c r="AC48" i="3"/>
  <c r="AA48" i="3"/>
  <c r="Z48" i="3"/>
  <c r="Y48" i="3"/>
  <c r="AD47" i="3"/>
  <c r="AC47" i="3"/>
  <c r="AB47" i="3"/>
  <c r="AA47" i="3"/>
  <c r="Z47" i="3"/>
  <c r="Y47" i="3"/>
  <c r="AJ50" i="3"/>
  <c r="AI50" i="3"/>
  <c r="AH50" i="3"/>
  <c r="AG50" i="3"/>
  <c r="AF50" i="3"/>
  <c r="AI49" i="3"/>
  <c r="AH49" i="3"/>
  <c r="AG49" i="3"/>
  <c r="AF49" i="3"/>
  <c r="AJ48" i="3"/>
  <c r="AI48" i="3"/>
  <c r="AH48" i="3"/>
  <c r="AG48" i="3"/>
  <c r="AF48" i="3"/>
  <c r="AK47" i="3"/>
  <c r="AJ47" i="3"/>
  <c r="AI47" i="3"/>
  <c r="AI51" i="3" s="1"/>
  <c r="AH47" i="3"/>
  <c r="AG47" i="3"/>
  <c r="AF47" i="3"/>
  <c r="I50" i="3"/>
  <c r="H50" i="3"/>
  <c r="G50" i="3"/>
  <c r="F50" i="3"/>
  <c r="E50" i="3"/>
  <c r="D50" i="3"/>
  <c r="I48" i="3"/>
  <c r="H48" i="3"/>
  <c r="I47" i="3"/>
  <c r="H47" i="3"/>
  <c r="G47" i="3"/>
  <c r="F47" i="3"/>
  <c r="E47" i="3"/>
  <c r="D47" i="3"/>
  <c r="F22" i="8"/>
  <c r="C20" i="3"/>
  <c r="C22" i="3" s="1"/>
  <c r="C21" i="3"/>
  <c r="AK44" i="3"/>
  <c r="AJ44" i="3"/>
  <c r="AI44" i="3"/>
  <c r="AH44" i="3"/>
  <c r="AG44" i="3"/>
  <c r="AF44" i="3"/>
  <c r="AK43" i="3"/>
  <c r="AJ43" i="3"/>
  <c r="AI43" i="3"/>
  <c r="AH43" i="3"/>
  <c r="AG43" i="3"/>
  <c r="AF43" i="3"/>
  <c r="W44" i="3"/>
  <c r="V44" i="3"/>
  <c r="U44" i="3"/>
  <c r="Q44" i="3" s="1"/>
  <c r="T44" i="3"/>
  <c r="S44" i="3"/>
  <c r="R44" i="3"/>
  <c r="W43" i="3"/>
  <c r="V43" i="3"/>
  <c r="U43" i="3"/>
  <c r="T43" i="3"/>
  <c r="S43" i="3"/>
  <c r="R43" i="3"/>
  <c r="AD44" i="3"/>
  <c r="AC44" i="3"/>
  <c r="AB44" i="3"/>
  <c r="AA44" i="3"/>
  <c r="Z44" i="3"/>
  <c r="Y44" i="3"/>
  <c r="AD43" i="3"/>
  <c r="AC43" i="3"/>
  <c r="AB43" i="3"/>
  <c r="AA43" i="3"/>
  <c r="Z43" i="3"/>
  <c r="Y43" i="3"/>
  <c r="P44" i="3"/>
  <c r="O44" i="3"/>
  <c r="N44" i="3"/>
  <c r="J44" i="3" s="1"/>
  <c r="M44" i="3"/>
  <c r="L44" i="3"/>
  <c r="K44" i="3"/>
  <c r="P43" i="3"/>
  <c r="O43" i="3"/>
  <c r="N43" i="3"/>
  <c r="M43" i="3"/>
  <c r="L43" i="3"/>
  <c r="K43" i="3"/>
  <c r="I44" i="3"/>
  <c r="H44" i="3"/>
  <c r="G44" i="3"/>
  <c r="F44" i="3"/>
  <c r="E44" i="3"/>
  <c r="D44" i="3"/>
  <c r="I43" i="3"/>
  <c r="H43" i="3"/>
  <c r="G43" i="3"/>
  <c r="F43" i="3"/>
  <c r="E43" i="3"/>
  <c r="D43" i="3"/>
  <c r="F18" i="8"/>
  <c r="C12" i="3"/>
  <c r="C13" i="3"/>
  <c r="C14" i="3"/>
  <c r="C15" i="3"/>
  <c r="C16" i="3"/>
  <c r="AK40" i="3"/>
  <c r="AJ40" i="3"/>
  <c r="AI40" i="3"/>
  <c r="AH40" i="3"/>
  <c r="AG40" i="3"/>
  <c r="AF40" i="3"/>
  <c r="AK39" i="3"/>
  <c r="AF39" i="3"/>
  <c r="AK37" i="3"/>
  <c r="AJ37" i="3"/>
  <c r="AI37" i="3"/>
  <c r="AH37" i="3"/>
  <c r="AG37" i="3"/>
  <c r="AF37" i="3"/>
  <c r="AD40" i="3"/>
  <c r="AC40" i="3"/>
  <c r="AB40" i="3"/>
  <c r="AA40" i="3"/>
  <c r="Z40" i="3"/>
  <c r="Y40" i="3"/>
  <c r="AB39" i="3"/>
  <c r="AA39" i="3"/>
  <c r="Z39" i="3"/>
  <c r="AD37" i="3"/>
  <c r="AC37" i="3"/>
  <c r="AB37" i="3"/>
  <c r="AA37" i="3"/>
  <c r="Y37" i="3"/>
  <c r="W40" i="3"/>
  <c r="V40" i="3"/>
  <c r="U40" i="3"/>
  <c r="T40" i="3"/>
  <c r="S40" i="3"/>
  <c r="R40" i="3"/>
  <c r="D37" i="3"/>
  <c r="E37" i="3"/>
  <c r="F37" i="3"/>
  <c r="G37" i="3"/>
  <c r="H37" i="3"/>
  <c r="I37" i="3"/>
  <c r="D40" i="3"/>
  <c r="H40" i="3"/>
  <c r="I40" i="3"/>
  <c r="H36" i="3"/>
  <c r="I36" i="3"/>
  <c r="X12" i="5"/>
  <c r="X13" i="5"/>
  <c r="X14" i="5"/>
  <c r="X17" i="5" s="1"/>
  <c r="X15" i="5"/>
  <c r="X16" i="5"/>
  <c r="P11" i="26"/>
  <c r="O11" i="26"/>
  <c r="N11" i="26"/>
  <c r="M11" i="26"/>
  <c r="L11" i="26"/>
  <c r="AE24" i="5"/>
  <c r="AE25" i="5"/>
  <c r="AE26" i="5"/>
  <c r="AE27" i="5"/>
  <c r="R24" i="26"/>
  <c r="R23" i="26"/>
  <c r="R22" i="26"/>
  <c r="R21" i="26"/>
  <c r="AE20" i="5"/>
  <c r="AE22" i="5" s="1"/>
  <c r="AE21" i="5"/>
  <c r="R18" i="26"/>
  <c r="R17" i="26"/>
  <c r="R19" i="26" s="1"/>
  <c r="X24" i="5"/>
  <c r="X25" i="5"/>
  <c r="X26" i="5"/>
  <c r="X27" i="5"/>
  <c r="L24" i="26"/>
  <c r="L23" i="26"/>
  <c r="L22" i="26"/>
  <c r="L21" i="26"/>
  <c r="X20" i="5"/>
  <c r="X22" i="5" s="1"/>
  <c r="X21" i="5"/>
  <c r="L18" i="26"/>
  <c r="L17" i="26"/>
  <c r="L14" i="26"/>
  <c r="L13" i="26"/>
  <c r="L12" i="26"/>
  <c r="J24" i="5"/>
  <c r="J25" i="5"/>
  <c r="J26" i="5"/>
  <c r="J27" i="5"/>
  <c r="J28" i="5"/>
  <c r="F24" i="26"/>
  <c r="F23" i="26"/>
  <c r="F22" i="26"/>
  <c r="F21" i="26"/>
  <c r="F25" i="26" s="1"/>
  <c r="J20" i="5"/>
  <c r="J22" i="5" s="1"/>
  <c r="J21" i="5"/>
  <c r="F18" i="26"/>
  <c r="F17" i="26"/>
  <c r="B3" i="26"/>
  <c r="B2" i="26"/>
  <c r="B1" i="26"/>
  <c r="BF10" i="25"/>
  <c r="BE10" i="25"/>
  <c r="BD10" i="25"/>
  <c r="BC10" i="25"/>
  <c r="BB10" i="25"/>
  <c r="DD24" i="4"/>
  <c r="DD25" i="4"/>
  <c r="DD26" i="4"/>
  <c r="DD27" i="4"/>
  <c r="BB23" i="25"/>
  <c r="BB22" i="25"/>
  <c r="BB21" i="25"/>
  <c r="BA21" i="25" s="1"/>
  <c r="BB20" i="25"/>
  <c r="DD20" i="4"/>
  <c r="DD22" i="4" s="1"/>
  <c r="DD21" i="4"/>
  <c r="BB17" i="25"/>
  <c r="BB16" i="25"/>
  <c r="BB13" i="25"/>
  <c r="BB12" i="25"/>
  <c r="BB11" i="25"/>
  <c r="CP24" i="4"/>
  <c r="CP25" i="4"/>
  <c r="CP26" i="4"/>
  <c r="CP27"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BN24" i="4"/>
  <c r="BN25" i="4"/>
  <c r="BN26" i="4"/>
  <c r="BN27" i="4"/>
  <c r="AJ23" i="25"/>
  <c r="AJ22" i="25"/>
  <c r="AJ21" i="25"/>
  <c r="AJ20" i="25"/>
  <c r="BN20" i="4"/>
  <c r="BN21" i="4"/>
  <c r="AJ17" i="25"/>
  <c r="AJ16" i="25"/>
  <c r="BG24" i="4"/>
  <c r="BG25" i="4"/>
  <c r="BG26" i="4"/>
  <c r="BG27" i="4"/>
  <c r="AD23" i="25"/>
  <c r="AD22" i="25"/>
  <c r="AD21" i="25"/>
  <c r="AD20" i="25"/>
  <c r="BG20" i="4"/>
  <c r="BG21" i="4"/>
  <c r="BG22" i="4" s="1"/>
  <c r="AD17" i="25"/>
  <c r="AD18" i="25" s="1"/>
  <c r="AD16" i="25"/>
  <c r="AS24" i="4"/>
  <c r="AS25" i="4"/>
  <c r="AS26" i="4"/>
  <c r="AS27" i="4"/>
  <c r="X23" i="25"/>
  <c r="X22" i="25"/>
  <c r="X21" i="25"/>
  <c r="X20" i="25"/>
  <c r="AS20" i="4"/>
  <c r="AS22" i="4" s="1"/>
  <c r="AS21" i="4"/>
  <c r="X17" i="25"/>
  <c r="X16" i="25"/>
  <c r="AE24" i="4"/>
  <c r="AE25" i="4"/>
  <c r="AE26" i="4"/>
  <c r="AE27" i="4"/>
  <c r="R23" i="25"/>
  <c r="R22" i="25"/>
  <c r="R21" i="25"/>
  <c r="R24" i="25" s="1"/>
  <c r="R20" i="25"/>
  <c r="AE20" i="4"/>
  <c r="AE21" i="4"/>
  <c r="AE22" i="4"/>
  <c r="R17" i="25"/>
  <c r="R16" i="25"/>
  <c r="Q24" i="4"/>
  <c r="Q25" i="4"/>
  <c r="Q28" i="4" s="1"/>
  <c r="Q26" i="4"/>
  <c r="Q27" i="4"/>
  <c r="L23" i="25"/>
  <c r="L22" i="25"/>
  <c r="L21" i="25"/>
  <c r="L20" i="25"/>
  <c r="Q20" i="4"/>
  <c r="Q21" i="4"/>
  <c r="L17" i="25"/>
  <c r="L16" i="25"/>
  <c r="L18" i="25" s="1"/>
  <c r="F3" i="25"/>
  <c r="B3" i="25"/>
  <c r="B2" i="25"/>
  <c r="B1" i="25"/>
  <c r="X12" i="3"/>
  <c r="X13" i="3"/>
  <c r="X14" i="3"/>
  <c r="X15" i="3"/>
  <c r="X16" i="3"/>
  <c r="J12" i="3"/>
  <c r="J13" i="3"/>
  <c r="J14" i="3"/>
  <c r="J15" i="3"/>
  <c r="J16" i="3"/>
  <c r="AE24" i="3"/>
  <c r="AE25" i="3"/>
  <c r="AE26" i="3"/>
  <c r="AE27" i="3"/>
  <c r="AD24" i="24"/>
  <c r="AD23" i="24"/>
  <c r="AD22" i="24"/>
  <c r="AD21" i="24"/>
  <c r="AE20" i="3"/>
  <c r="AE22" i="3" s="1"/>
  <c r="AE21" i="3"/>
  <c r="AD18" i="24"/>
  <c r="AD17" i="24"/>
  <c r="X24" i="3"/>
  <c r="X25" i="3"/>
  <c r="X26" i="3"/>
  <c r="X27" i="3"/>
  <c r="X24" i="24"/>
  <c r="X23" i="24"/>
  <c r="X22" i="24"/>
  <c r="X21" i="24"/>
  <c r="X20" i="3"/>
  <c r="X22" i="3" s="1"/>
  <c r="X21" i="3"/>
  <c r="X18" i="24"/>
  <c r="X19" i="24" s="1"/>
  <c r="X17" i="24"/>
  <c r="X14" i="24"/>
  <c r="Q24" i="3"/>
  <c r="Q25" i="3"/>
  <c r="Q26" i="3"/>
  <c r="Q27" i="3"/>
  <c r="R22" i="24"/>
  <c r="Q20" i="3"/>
  <c r="Q22" i="3" s="1"/>
  <c r="Q21" i="3"/>
  <c r="R18" i="24"/>
  <c r="R17" i="24"/>
  <c r="J24" i="3"/>
  <c r="J25" i="3"/>
  <c r="J26" i="3"/>
  <c r="J27" i="3"/>
  <c r="L23" i="24"/>
  <c r="J20" i="3"/>
  <c r="J22" i="3" s="1"/>
  <c r="J21" i="3"/>
  <c r="L18" i="24"/>
  <c r="L17" i="24"/>
  <c r="F24" i="24"/>
  <c r="F21" i="24"/>
  <c r="J24" i="24"/>
  <c r="I24" i="24"/>
  <c r="H24" i="24"/>
  <c r="G24" i="24"/>
  <c r="J22" i="24"/>
  <c r="I22" i="24"/>
  <c r="J21" i="24"/>
  <c r="I21" i="24"/>
  <c r="H21" i="24"/>
  <c r="G21" i="24"/>
  <c r="B3" i="24"/>
  <c r="B2" i="24"/>
  <c r="B1" i="24"/>
  <c r="A15" i="13"/>
  <c r="A16" i="13" s="1"/>
  <c r="A17" i="13" s="1"/>
  <c r="A18" i="13" s="1"/>
  <c r="C27" i="4"/>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BL19" i="9" s="1"/>
  <c r="DM22" i="4"/>
  <c r="DL22" i="4"/>
  <c r="DJ22" i="4"/>
  <c r="DI22" i="4"/>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G20" i="25"/>
  <c r="F22" i="25"/>
  <c r="J23" i="25"/>
  <c r="G21" i="25"/>
  <c r="F21" i="25"/>
  <c r="I23" i="25"/>
  <c r="H22" i="25"/>
  <c r="J21" i="25"/>
  <c r="I20" i="25"/>
  <c r="F20" i="25"/>
  <c r="H23" i="25"/>
  <c r="G22" i="25"/>
  <c r="I21" i="25"/>
  <c r="H20" i="25"/>
  <c r="I22" i="25"/>
  <c r="J20" i="25"/>
  <c r="AL18" i="4"/>
  <c r="AG18" i="24"/>
  <c r="AE17" i="24"/>
  <c r="AF18" i="24"/>
  <c r="AH17" i="24"/>
  <c r="AE18" i="24"/>
  <c r="AG17" i="24"/>
  <c r="AG19" i="24" s="1"/>
  <c r="AH18" i="24"/>
  <c r="AH19" i="24" s="1"/>
  <c r="AF17" i="24"/>
  <c r="AA18" i="24"/>
  <c r="AA17" i="24"/>
  <c r="AB18" i="24"/>
  <c r="AB19" i="24" s="1"/>
  <c r="Z18" i="24"/>
  <c r="Z17" i="24"/>
  <c r="AB17" i="24"/>
  <c r="Y18" i="24"/>
  <c r="Y19" i="24" s="1"/>
  <c r="Y17" i="24"/>
  <c r="W17" i="24" s="1"/>
  <c r="V18" i="24"/>
  <c r="T18" i="24"/>
  <c r="V17" i="24"/>
  <c r="S18" i="24"/>
  <c r="U17" i="24"/>
  <c r="T17" i="24"/>
  <c r="U18" i="24"/>
  <c r="U19" i="24" s="1"/>
  <c r="S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H18" i="24"/>
  <c r="H19" i="24" s="1"/>
  <c r="H17" i="24"/>
  <c r="J17" i="24"/>
  <c r="F17" i="24"/>
  <c r="G18" i="24"/>
  <c r="G19" i="24" s="1"/>
  <c r="G17" i="24"/>
  <c r="J18" i="24"/>
  <c r="V10" i="25"/>
  <c r="R10" i="25"/>
  <c r="Q10" i="25" s="1"/>
  <c r="T10" i="25"/>
  <c r="R12" i="25"/>
  <c r="S10" i="25"/>
  <c r="R11" i="25"/>
  <c r="U10" i="25"/>
  <c r="R13" i="25"/>
  <c r="H10" i="25"/>
  <c r="J10" i="25"/>
  <c r="F10" i="25"/>
  <c r="I10" i="25"/>
  <c r="G10" i="25"/>
  <c r="AD14" i="24"/>
  <c r="R14" i="24"/>
  <c r="J11" i="24"/>
  <c r="J14" i="24"/>
  <c r="I14" i="24"/>
  <c r="I11" i="24"/>
  <c r="H23" i="26"/>
  <c r="S18" i="26"/>
  <c r="U17" i="26"/>
  <c r="V18" i="26"/>
  <c r="T17" i="26"/>
  <c r="V17" i="26"/>
  <c r="U18" i="26"/>
  <c r="S17" i="26"/>
  <c r="S19" i="26" s="1"/>
  <c r="T18" i="26"/>
  <c r="M14" i="26"/>
  <c r="M13" i="26"/>
  <c r="M12" i="26"/>
  <c r="P14" i="26"/>
  <c r="P13" i="26"/>
  <c r="P12" i="26"/>
  <c r="O14" i="26"/>
  <c r="O12" i="26"/>
  <c r="N13" i="26"/>
  <c r="N12" i="26"/>
  <c r="J24" i="26"/>
  <c r="H21" i="26"/>
  <c r="G23" i="26"/>
  <c r="I22" i="26"/>
  <c r="H24" i="26"/>
  <c r="J23" i="26"/>
  <c r="J21" i="26"/>
  <c r="G22" i="26"/>
  <c r="E22" i="25"/>
  <c r="J24" i="25"/>
  <c r="AX17" i="25"/>
  <c r="AX16" i="25"/>
  <c r="AX18" i="25" s="1"/>
  <c r="AY17" i="25"/>
  <c r="AY16" i="25"/>
  <c r="AW17" i="25"/>
  <c r="AW16" i="25"/>
  <c r="AZ17" i="25"/>
  <c r="AZ18" i="25" s="1"/>
  <c r="AZ16" i="25"/>
  <c r="AT17" i="25"/>
  <c r="AT16" i="25"/>
  <c r="AQ16" i="25"/>
  <c r="AS17" i="25"/>
  <c r="AS16" i="25"/>
  <c r="AR17" i="25"/>
  <c r="AR16" i="25"/>
  <c r="AQ17" i="25"/>
  <c r="AV18" i="9"/>
  <c r="AF17" i="25"/>
  <c r="AE16" i="25"/>
  <c r="AE17" i="25"/>
  <c r="AH16" i="25"/>
  <c r="AH17" i="25"/>
  <c r="AG16" i="25"/>
  <c r="AG18" i="25" s="1"/>
  <c r="AG17" i="25"/>
  <c r="AF16" i="25"/>
  <c r="AH18" i="9"/>
  <c r="AH19" i="9" s="1"/>
  <c r="AZ22" i="4"/>
  <c r="Z17" i="25"/>
  <c r="Y16" i="25"/>
  <c r="Y17" i="25"/>
  <c r="Z16" i="25"/>
  <c r="Z18" i="25" s="1"/>
  <c r="V17" i="25"/>
  <c r="S16" i="25"/>
  <c r="U17" i="25"/>
  <c r="V16" i="25"/>
  <c r="V18" i="25" s="1"/>
  <c r="S17" i="25"/>
  <c r="T17" i="25"/>
  <c r="U16" i="25"/>
  <c r="T16" i="25"/>
  <c r="N17" i="25"/>
  <c r="P16" i="25"/>
  <c r="M17" i="25"/>
  <c r="O16" i="25"/>
  <c r="P17" i="25"/>
  <c r="N16" i="25"/>
  <c r="O17" i="25"/>
  <c r="M16" i="25"/>
  <c r="K16" i="25" s="1"/>
  <c r="F17" i="25"/>
  <c r="J17" i="25"/>
  <c r="H16" i="25"/>
  <c r="F16" i="25"/>
  <c r="I17" i="25"/>
  <c r="G16" i="25"/>
  <c r="H17" i="25"/>
  <c r="J16" i="25"/>
  <c r="G17" i="25"/>
  <c r="I16" i="25"/>
  <c r="V13" i="25"/>
  <c r="U12" i="25"/>
  <c r="T11" i="25"/>
  <c r="S13" i="25"/>
  <c r="U13" i="25"/>
  <c r="T12" i="25"/>
  <c r="S11" i="25"/>
  <c r="T13" i="25"/>
  <c r="S12" i="25"/>
  <c r="V11" i="25"/>
  <c r="V12" i="25"/>
  <c r="U11" i="25"/>
  <c r="J18" i="4"/>
  <c r="F12" i="25"/>
  <c r="E12" i="25" s="1"/>
  <c r="I13" i="25"/>
  <c r="J12" i="25"/>
  <c r="J11" i="25"/>
  <c r="F11" i="25"/>
  <c r="H13" i="25"/>
  <c r="I12" i="25"/>
  <c r="I11" i="25"/>
  <c r="E11" i="25" s="1"/>
  <c r="G13" i="25"/>
  <c r="H12" i="25"/>
  <c r="H11" i="25"/>
  <c r="F13" i="25"/>
  <c r="E13" i="25" s="1"/>
  <c r="J13" i="25"/>
  <c r="G12" i="25"/>
  <c r="G11" i="25"/>
  <c r="F24" i="9"/>
  <c r="F23" i="9"/>
  <c r="F22" i="9"/>
  <c r="F18" i="9"/>
  <c r="F19" i="9"/>
  <c r="T19" i="24"/>
  <c r="AF22" i="24"/>
  <c r="AE22" i="24"/>
  <c r="AF24" i="24"/>
  <c r="AF23" i="24"/>
  <c r="AG21" i="24"/>
  <c r="AE24" i="24"/>
  <c r="AE23" i="24"/>
  <c r="AG22" i="24"/>
  <c r="AF21" i="24"/>
  <c r="AE21" i="24"/>
  <c r="AG24" i="24"/>
  <c r="AH21" i="24"/>
  <c r="AA24" i="24"/>
  <c r="AB22" i="24"/>
  <c r="Y21" i="24"/>
  <c r="Z24" i="24"/>
  <c r="AA23" i="24"/>
  <c r="AA22" i="24"/>
  <c r="AB21" i="24"/>
  <c r="AB24" i="24"/>
  <c r="Y23" i="24"/>
  <c r="Y22" i="24"/>
  <c r="Y24" i="24"/>
  <c r="Z23" i="24"/>
  <c r="AA21" i="24"/>
  <c r="AA25" i="24" s="1"/>
  <c r="Z21" i="24"/>
  <c r="N21" i="24"/>
  <c r="N23" i="24"/>
  <c r="O22" i="24"/>
  <c r="M23" i="24"/>
  <c r="N22" i="24"/>
  <c r="M22" i="24"/>
  <c r="AC18" i="24"/>
  <c r="AE19" i="24"/>
  <c r="S19" i="24"/>
  <c r="R19" i="24"/>
  <c r="N18" i="24"/>
  <c r="O17" i="24"/>
  <c r="O19" i="24" s="1"/>
  <c r="M18" i="24"/>
  <c r="N17" i="24"/>
  <c r="P18" i="24"/>
  <c r="M17" i="24"/>
  <c r="O18" i="24"/>
  <c r="P17" i="24"/>
  <c r="J12" i="8"/>
  <c r="K12" i="8"/>
  <c r="H12" i="8"/>
  <c r="I12" i="8"/>
  <c r="F12" i="8"/>
  <c r="G12" i="8"/>
  <c r="AM12" i="8"/>
  <c r="AI12" i="8"/>
  <c r="AD12" i="8"/>
  <c r="AL12" i="8"/>
  <c r="AH12" i="8"/>
  <c r="AC12" i="8"/>
  <c r="AK12" i="8"/>
  <c r="AF12" i="8"/>
  <c r="AJ12" i="8"/>
  <c r="AE12" i="8"/>
  <c r="AA12" i="8"/>
  <c r="V23" i="25"/>
  <c r="F25" i="8"/>
  <c r="F19" i="8"/>
  <c r="F15" i="8"/>
  <c r="J19" i="24"/>
  <c r="I19" i="24"/>
  <c r="V11" i="26"/>
  <c r="R11" i="26"/>
  <c r="R14" i="26"/>
  <c r="T11" i="26"/>
  <c r="R12" i="26"/>
  <c r="Q12" i="26" s="1"/>
  <c r="S11" i="26"/>
  <c r="U11" i="26"/>
  <c r="R13" i="26"/>
  <c r="J18" i="5"/>
  <c r="H11" i="26"/>
  <c r="J11" i="26"/>
  <c r="F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T19" i="26"/>
  <c r="V24" i="26"/>
  <c r="T23" i="26"/>
  <c r="V22" i="26"/>
  <c r="T21" i="26"/>
  <c r="U24" i="26"/>
  <c r="S23" i="26"/>
  <c r="U22" i="26"/>
  <c r="S21" i="26"/>
  <c r="Q21" i="26" s="1"/>
  <c r="U23" i="26"/>
  <c r="U21" i="26"/>
  <c r="T24" i="26"/>
  <c r="V23" i="26"/>
  <c r="Q23" i="26" s="1"/>
  <c r="T22" i="26"/>
  <c r="V21" i="26"/>
  <c r="S24" i="26"/>
  <c r="S22" i="26"/>
  <c r="N24" i="26"/>
  <c r="N23" i="26"/>
  <c r="N22" i="26"/>
  <c r="N21" i="26"/>
  <c r="M24" i="26"/>
  <c r="M23" i="26"/>
  <c r="M22" i="26"/>
  <c r="M21" i="26"/>
  <c r="P24" i="26"/>
  <c r="P23" i="26"/>
  <c r="P22" i="26"/>
  <c r="P21" i="26"/>
  <c r="O24" i="26"/>
  <c r="O23" i="26"/>
  <c r="O22" i="26"/>
  <c r="O21" i="26"/>
  <c r="I23" i="26"/>
  <c r="H22" i="26"/>
  <c r="G21" i="26"/>
  <c r="J22" i="26"/>
  <c r="I21" i="26"/>
  <c r="G24" i="26"/>
  <c r="I24" i="26"/>
  <c r="V19" i="26"/>
  <c r="P18" i="26"/>
  <c r="P17" i="26"/>
  <c r="O18" i="26"/>
  <c r="N18" i="26"/>
  <c r="N17" i="26"/>
  <c r="M18" i="26"/>
  <c r="M17" i="26"/>
  <c r="O17" i="26"/>
  <c r="T14" i="26"/>
  <c r="S13" i="26"/>
  <c r="U12" i="26"/>
  <c r="V13" i="26"/>
  <c r="T12" i="26"/>
  <c r="V14" i="26"/>
  <c r="U13" i="26"/>
  <c r="S12" i="26"/>
  <c r="U14" i="26"/>
  <c r="T13" i="26"/>
  <c r="V12" i="26"/>
  <c r="S14" i="26"/>
  <c r="N14" i="26"/>
  <c r="O13" i="26"/>
  <c r="H18" i="26"/>
  <c r="J17" i="26"/>
  <c r="H17" i="26"/>
  <c r="G18" i="26"/>
  <c r="I17" i="26"/>
  <c r="J18" i="26"/>
  <c r="I18" i="26"/>
  <c r="G17" i="26"/>
  <c r="F12" i="26"/>
  <c r="J14" i="26"/>
  <c r="G13" i="26"/>
  <c r="H12" i="26"/>
  <c r="F13" i="26"/>
  <c r="G14" i="26"/>
  <c r="I12" i="26"/>
  <c r="I14" i="26"/>
  <c r="J13" i="26"/>
  <c r="G12" i="26"/>
  <c r="F14" i="26"/>
  <c r="H14" i="26"/>
  <c r="I13" i="26"/>
  <c r="J12" i="26"/>
  <c r="H13" i="26"/>
  <c r="AE18" i="25"/>
  <c r="AH18" i="25"/>
  <c r="I18" i="25"/>
  <c r="AY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AV19" i="9"/>
  <c r="AP18" i="25"/>
  <c r="AQ18" i="25"/>
  <c r="AL17" i="25"/>
  <c r="AM16" i="25"/>
  <c r="AL16" i="25"/>
  <c r="AN17" i="25"/>
  <c r="AK16" i="25"/>
  <c r="AM17" i="25"/>
  <c r="AN16" i="25"/>
  <c r="AK17" i="25"/>
  <c r="AO18" i="9"/>
  <c r="AB17" i="25"/>
  <c r="AB16" i="25"/>
  <c r="AA16" i="25"/>
  <c r="AA17" i="25"/>
  <c r="AA18" i="25" s="1"/>
  <c r="R18" i="25"/>
  <c r="K17" i="25"/>
  <c r="P18" i="25"/>
  <c r="F18" i="25"/>
  <c r="BF13" i="25"/>
  <c r="BE12" i="25"/>
  <c r="BC11" i="25"/>
  <c r="BE13" i="25"/>
  <c r="BA13" i="25" s="1"/>
  <c r="BD12" i="25"/>
  <c r="BD13" i="25"/>
  <c r="BC12" i="25"/>
  <c r="BE11" i="25"/>
  <c r="BA11" i="25" s="1"/>
  <c r="BC13" i="25"/>
  <c r="BF12" i="25"/>
  <c r="BD11" i="25"/>
  <c r="BF11" i="25"/>
  <c r="BF14" i="25" s="1"/>
  <c r="BM14" i="9"/>
  <c r="BN13" i="9"/>
  <c r="BO12" i="9"/>
  <c r="BK12" i="9"/>
  <c r="BK15" i="9" s="1"/>
  <c r="BL11" i="9"/>
  <c r="BM10" i="9"/>
  <c r="BM11" i="9"/>
  <c r="BM12" i="9"/>
  <c r="BM13" i="9"/>
  <c r="BK13" i="9"/>
  <c r="BL14" i="9"/>
  <c r="BN12" i="9"/>
  <c r="BO11" i="9"/>
  <c r="BK11" i="9"/>
  <c r="BL10" i="9"/>
  <c r="BO14" i="9"/>
  <c r="BI14" i="9" s="1"/>
  <c r="BK14" i="9"/>
  <c r="BL13" i="9"/>
  <c r="BN11" i="9"/>
  <c r="BO10" i="9"/>
  <c r="BO15" i="9" s="1"/>
  <c r="BK10" i="9"/>
  <c r="BN14" i="9"/>
  <c r="BO13" i="9"/>
  <c r="BL12" i="9"/>
  <c r="BL15" i="9" s="1"/>
  <c r="BN10" i="9"/>
  <c r="AY13" i="25"/>
  <c r="AY12" i="25"/>
  <c r="AY11" i="25"/>
  <c r="AY14" i="25" s="1"/>
  <c r="AW11" i="25"/>
  <c r="AZ13" i="25"/>
  <c r="AZ12" i="25"/>
  <c r="AZ11" i="25"/>
  <c r="AX13" i="25"/>
  <c r="AX12" i="25"/>
  <c r="AX11" i="25"/>
  <c r="AW13" i="25"/>
  <c r="AW14" i="25" s="1"/>
  <c r="AW12" i="25"/>
  <c r="AQ13" i="25"/>
  <c r="AS13" i="25"/>
  <c r="AR13" i="25"/>
  <c r="AT13" i="25"/>
  <c r="AK13" i="25"/>
  <c r="AK12" i="25"/>
  <c r="AM11" i="25"/>
  <c r="AL13" i="25"/>
  <c r="AL12" i="25"/>
  <c r="AN13" i="25"/>
  <c r="AN12" i="25"/>
  <c r="AN14" i="25" s="1"/>
  <c r="AL11" i="25"/>
  <c r="AM13" i="25"/>
  <c r="AM12" i="25"/>
  <c r="AK11" i="25"/>
  <c r="AK14" i="25" s="1"/>
  <c r="AN11" i="25"/>
  <c r="AG13" i="25"/>
  <c r="AG12" i="25"/>
  <c r="AF11" i="25"/>
  <c r="AF14" i="25" s="1"/>
  <c r="AH11" i="25"/>
  <c r="AH13" i="25"/>
  <c r="AF13" i="25"/>
  <c r="AF12" i="25"/>
  <c r="AC12" i="25" s="1"/>
  <c r="AE11" i="25"/>
  <c r="AE13" i="25"/>
  <c r="AE12" i="25"/>
  <c r="AH12" i="25"/>
  <c r="AH14" i="25" s="1"/>
  <c r="AG11" i="25"/>
  <c r="Z13" i="25"/>
  <c r="AA12" i="25"/>
  <c r="AB11" i="25"/>
  <c r="AB14" i="25" s="1"/>
  <c r="AA11" i="25"/>
  <c r="Y11" i="25"/>
  <c r="Y13" i="25"/>
  <c r="Z12" i="25"/>
  <c r="W12" i="25" s="1"/>
  <c r="AA13" i="25"/>
  <c r="AB13" i="25"/>
  <c r="Y12" i="25"/>
  <c r="Z11" i="25"/>
  <c r="W11" i="25" s="1"/>
  <c r="W14" i="25" s="1"/>
  <c r="AB12" i="25"/>
  <c r="Q13" i="25"/>
  <c r="T14" i="25"/>
  <c r="N11" i="25"/>
  <c r="N13" i="25"/>
  <c r="P11" i="25"/>
  <c r="P13" i="25"/>
  <c r="M12" i="25"/>
  <c r="L11" i="25"/>
  <c r="O12" i="25"/>
  <c r="M13" i="25"/>
  <c r="O11" i="25"/>
  <c r="O13" i="25"/>
  <c r="M11" i="25"/>
  <c r="L13" i="25"/>
  <c r="N12" i="25"/>
  <c r="L12" i="25"/>
  <c r="P12" i="25"/>
  <c r="I14" i="25"/>
  <c r="N19" i="24"/>
  <c r="P19" i="24"/>
  <c r="C12" i="13"/>
  <c r="C13" i="13"/>
  <c r="K28" i="13"/>
  <c r="K22" i="13"/>
  <c r="K17" i="13"/>
  <c r="J24" i="13"/>
  <c r="J28" i="13" s="1"/>
  <c r="J25" i="13"/>
  <c r="J26" i="13"/>
  <c r="J27" i="13"/>
  <c r="J20" i="13"/>
  <c r="J22" i="13" s="1"/>
  <c r="J21" i="13"/>
  <c r="J12" i="13"/>
  <c r="J13" i="13"/>
  <c r="J14" i="13"/>
  <c r="J15"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X16" i="10" s="1"/>
  <c r="Y13" i="10"/>
  <c r="U14" i="10"/>
  <c r="V14" i="10"/>
  <c r="W14" i="10"/>
  <c r="X14" i="10"/>
  <c r="Y14" i="10"/>
  <c r="U15" i="10"/>
  <c r="V15" i="10"/>
  <c r="S15" i="10" s="1"/>
  <c r="W15" i="10"/>
  <c r="X15" i="10"/>
  <c r="Y15" i="10"/>
  <c r="Y19" i="10"/>
  <c r="X19" i="10"/>
  <c r="W19" i="10"/>
  <c r="V19" i="10"/>
  <c r="U19" i="10"/>
  <c r="T19" i="10"/>
  <c r="Y18" i="10"/>
  <c r="X18" i="10"/>
  <c r="W18" i="10"/>
  <c r="W20" i="10" s="1"/>
  <c r="V18" i="10"/>
  <c r="U18" i="10"/>
  <c r="Y25" i="10"/>
  <c r="X25" i="10"/>
  <c r="W25" i="10"/>
  <c r="V25" i="10"/>
  <c r="U25" i="10"/>
  <c r="T25" i="10"/>
  <c r="Y24" i="10"/>
  <c r="X24" i="10"/>
  <c r="W24" i="10"/>
  <c r="V24" i="10"/>
  <c r="U24" i="10"/>
  <c r="T24" i="10"/>
  <c r="Y23" i="10"/>
  <c r="X23" i="10"/>
  <c r="W23" i="10"/>
  <c r="V23" i="10"/>
  <c r="U23" i="10"/>
  <c r="T23" i="10"/>
  <c r="Y22" i="10"/>
  <c r="X22" i="10"/>
  <c r="W22" i="10"/>
  <c r="W26" i="10" s="1"/>
  <c r="V22" i="10"/>
  <c r="U22" i="10"/>
  <c r="T20" i="10"/>
  <c r="T12" i="10"/>
  <c r="T13" i="10"/>
  <c r="T14" i="10"/>
  <c r="T15" i="10"/>
  <c r="P14" i="10"/>
  <c r="R25" i="10"/>
  <c r="Q25" i="10"/>
  <c r="P25" i="10"/>
  <c r="O25" i="10"/>
  <c r="N25" i="10"/>
  <c r="M25" i="10"/>
  <c r="R24" i="10"/>
  <c r="Q24" i="10"/>
  <c r="P24" i="10"/>
  <c r="O24" i="10"/>
  <c r="N24" i="10"/>
  <c r="M24" i="10"/>
  <c r="M26" i="10" s="1"/>
  <c r="R23" i="10"/>
  <c r="Q23" i="10"/>
  <c r="P23" i="10"/>
  <c r="O23" i="10"/>
  <c r="N23" i="10"/>
  <c r="M23" i="10"/>
  <c r="R22" i="10"/>
  <c r="Q22" i="10"/>
  <c r="P22" i="10"/>
  <c r="O22" i="10"/>
  <c r="N22" i="10"/>
  <c r="R19" i="10"/>
  <c r="Q19" i="10"/>
  <c r="P19" i="10"/>
  <c r="O19" i="10"/>
  <c r="N19" i="10"/>
  <c r="M19" i="10"/>
  <c r="R18" i="10"/>
  <c r="Q18" i="10"/>
  <c r="P18" i="10"/>
  <c r="P20" i="10" s="1"/>
  <c r="O18" i="10"/>
  <c r="N18" i="10"/>
  <c r="N11" i="10"/>
  <c r="N16" i="10" s="1"/>
  <c r="O11" i="10"/>
  <c r="P11" i="10"/>
  <c r="Q11" i="10"/>
  <c r="R11" i="10"/>
  <c r="R16" i="10" s="1"/>
  <c r="N12" i="10"/>
  <c r="O12" i="10"/>
  <c r="P12" i="10"/>
  <c r="Q12" i="10"/>
  <c r="Q16" i="10" s="1"/>
  <c r="R12" i="10"/>
  <c r="N13" i="10"/>
  <c r="O13" i="10"/>
  <c r="P13" i="10"/>
  <c r="Q13" i="10"/>
  <c r="R13" i="10"/>
  <c r="N14" i="10"/>
  <c r="O14" i="10"/>
  <c r="L14" i="10" s="1"/>
  <c r="Q14" i="10"/>
  <c r="R14" i="10"/>
  <c r="N15" i="10"/>
  <c r="O15" i="10"/>
  <c r="P15" i="10"/>
  <c r="Q15" i="10"/>
  <c r="R15" i="10"/>
  <c r="M12" i="10"/>
  <c r="M16" i="10" s="1"/>
  <c r="M13" i="10"/>
  <c r="M14" i="10"/>
  <c r="M15" i="10"/>
  <c r="J24" i="10"/>
  <c r="J26" i="10" s="1"/>
  <c r="K25" i="10"/>
  <c r="J25" i="10"/>
  <c r="I25" i="10"/>
  <c r="H25" i="10"/>
  <c r="H26" i="10" s="1"/>
  <c r="G25" i="10"/>
  <c r="F25" i="10"/>
  <c r="K24" i="10"/>
  <c r="I24" i="10"/>
  <c r="E24" i="10" s="1"/>
  <c r="H24" i="10"/>
  <c r="G24" i="10"/>
  <c r="F24" i="10"/>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1" i="10"/>
  <c r="E11" i="10" s="1"/>
  <c r="H11" i="10"/>
  <c r="I11" i="10"/>
  <c r="J11" i="10"/>
  <c r="K11" i="10"/>
  <c r="G12" i="10"/>
  <c r="H12" i="10"/>
  <c r="I12" i="10"/>
  <c r="J12" i="10"/>
  <c r="J16" i="10" s="1"/>
  <c r="K12" i="10"/>
  <c r="G13" i="10"/>
  <c r="H13" i="10"/>
  <c r="I13" i="10"/>
  <c r="J13" i="10"/>
  <c r="K13" i="10"/>
  <c r="G14" i="10"/>
  <c r="H14" i="10"/>
  <c r="E14" i="10" s="1"/>
  <c r="I14" i="10"/>
  <c r="J14" i="10"/>
  <c r="K14" i="10"/>
  <c r="G15" i="10"/>
  <c r="H15" i="10"/>
  <c r="I15" i="10"/>
  <c r="J15" i="10"/>
  <c r="K15" i="10"/>
  <c r="F12" i="10"/>
  <c r="F13" i="10"/>
  <c r="F14" i="10"/>
  <c r="F15" i="10"/>
  <c r="F16" i="10" s="1"/>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5" i="9" s="1"/>
  <c r="BC24" i="9"/>
  <c r="BD17" i="9"/>
  <c r="BD19" i="9" s="1"/>
  <c r="BE17" i="9"/>
  <c r="BE18" i="9"/>
  <c r="BE19" i="9" s="1"/>
  <c r="BF17" i="9"/>
  <c r="BG17" i="9"/>
  <c r="BH17" i="9"/>
  <c r="BD18" i="9"/>
  <c r="BF18" i="9"/>
  <c r="BG18" i="9"/>
  <c r="BH18"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BA25" i="9" s="1"/>
  <c r="AV22" i="9"/>
  <c r="AV23" i="9"/>
  <c r="AV24" i="9"/>
  <c r="AW17" i="9"/>
  <c r="AX17" i="9"/>
  <c r="AY17" i="9"/>
  <c r="AZ17" i="9"/>
  <c r="BA17" i="9"/>
  <c r="BA19" i="9" s="1"/>
  <c r="AW18" i="9"/>
  <c r="AX18" i="9"/>
  <c r="AY18" i="9"/>
  <c r="AZ18" i="9"/>
  <c r="AZ19" i="9" s="1"/>
  <c r="BA18" i="9"/>
  <c r="AV25" i="9"/>
  <c r="AW13" i="9"/>
  <c r="AW14" i="9"/>
  <c r="AX14" i="9"/>
  <c r="AY14" i="9"/>
  <c r="AZ14" i="9"/>
  <c r="BA14" i="9"/>
  <c r="AV13" i="9"/>
  <c r="AV14" i="9"/>
  <c r="AT10" i="9"/>
  <c r="AT18" i="9"/>
  <c r="AT19" i="9" s="1"/>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O25" i="9" s="1"/>
  <c r="AT21" i="9"/>
  <c r="AS21" i="9"/>
  <c r="AR21" i="9"/>
  <c r="AQ21" i="9"/>
  <c r="AP21" i="9"/>
  <c r="AP25" i="9" s="1"/>
  <c r="AP10" i="9"/>
  <c r="AQ10" i="9"/>
  <c r="AR10" i="9"/>
  <c r="AS10" i="9"/>
  <c r="AP11" i="9"/>
  <c r="AQ11" i="9"/>
  <c r="AR11" i="9"/>
  <c r="AN11" i="9" s="1"/>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G24" i="9" s="1"/>
  <c r="AK24" i="9"/>
  <c r="AL24" i="9"/>
  <c r="AM24" i="9"/>
  <c r="AM21" i="9"/>
  <c r="AL21" i="9"/>
  <c r="AK21" i="9"/>
  <c r="AJ21" i="9"/>
  <c r="AI21" i="9"/>
  <c r="AM18" i="9"/>
  <c r="AL18" i="9"/>
  <c r="AK18" i="9"/>
  <c r="AJ18" i="9"/>
  <c r="AI18" i="9"/>
  <c r="AA18" i="9"/>
  <c r="AB18" i="9"/>
  <c r="AC18" i="9"/>
  <c r="AC19" i="9" s="1"/>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Z22" i="9" s="1"/>
  <c r="AD22" i="9"/>
  <c r="AE22" i="9"/>
  <c r="AF22" i="9"/>
  <c r="AB23" i="9"/>
  <c r="AC23" i="9"/>
  <c r="AD23" i="9"/>
  <c r="AE23" i="9"/>
  <c r="AF23" i="9"/>
  <c r="AF25" i="9" s="1"/>
  <c r="AB24" i="9"/>
  <c r="AC24" i="9"/>
  <c r="AD24" i="9"/>
  <c r="AE24" i="9"/>
  <c r="AF24" i="9"/>
  <c r="AA22" i="9"/>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Z12" i="9" s="1"/>
  <c r="AA11" i="9"/>
  <c r="M11" i="9"/>
  <c r="M12" i="9"/>
  <c r="M13" i="9"/>
  <c r="M15" i="9" s="1"/>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s="1"/>
  <c r="AM17" i="9"/>
  <c r="U21" i="9"/>
  <c r="V21" i="9"/>
  <c r="S21" i="9" s="1"/>
  <c r="W21" i="9"/>
  <c r="X21" i="9"/>
  <c r="Y21" i="9"/>
  <c r="U22" i="9"/>
  <c r="U25" i="9" s="1"/>
  <c r="V22" i="9"/>
  <c r="W22" i="9"/>
  <c r="X22" i="9"/>
  <c r="Y22" i="9"/>
  <c r="U23" i="9"/>
  <c r="V23" i="9"/>
  <c r="W23" i="9"/>
  <c r="X23" i="9"/>
  <c r="S23" i="9" s="1"/>
  <c r="Y23" i="9"/>
  <c r="U24" i="9"/>
  <c r="V24" i="9"/>
  <c r="W24" i="9"/>
  <c r="W25" i="9" s="1"/>
  <c r="X24" i="9"/>
  <c r="Y24" i="9"/>
  <c r="U17" i="9"/>
  <c r="V17" i="9"/>
  <c r="S17" i="9" s="1"/>
  <c r="W17" i="9"/>
  <c r="X17" i="9"/>
  <c r="Y17" i="9"/>
  <c r="U18" i="9"/>
  <c r="U19" i="9" s="1"/>
  <c r="V18" i="9"/>
  <c r="W18" i="9"/>
  <c r="X18" i="9"/>
  <c r="Y18" i="9"/>
  <c r="Y19" i="9" s="1"/>
  <c r="U10" i="9"/>
  <c r="V10" i="9"/>
  <c r="W10" i="9"/>
  <c r="X10" i="9"/>
  <c r="S10" i="9" s="1"/>
  <c r="Y10" i="9"/>
  <c r="T11" i="9"/>
  <c r="U11" i="9"/>
  <c r="V11" i="9"/>
  <c r="S11" i="9" s="1"/>
  <c r="W11" i="9"/>
  <c r="X11" i="9"/>
  <c r="Y11" i="9"/>
  <c r="N21" i="9"/>
  <c r="O21" i="9"/>
  <c r="P21" i="9"/>
  <c r="Q21" i="9"/>
  <c r="R21" i="9"/>
  <c r="R25" i="9" s="1"/>
  <c r="N22" i="9"/>
  <c r="O22" i="9"/>
  <c r="P22" i="9"/>
  <c r="Q22" i="9"/>
  <c r="Q25" i="9" s="1"/>
  <c r="R22" i="9"/>
  <c r="N23" i="9"/>
  <c r="O23" i="9"/>
  <c r="P23" i="9"/>
  <c r="P25" i="9" s="1"/>
  <c r="Q23" i="9"/>
  <c r="R23" i="9"/>
  <c r="N24" i="9"/>
  <c r="O24" i="9"/>
  <c r="L24" i="9" s="1"/>
  <c r="P24" i="9"/>
  <c r="Q24" i="9"/>
  <c r="R24" i="9"/>
  <c r="N17" i="9"/>
  <c r="L17" i="9" s="1"/>
  <c r="O17" i="9"/>
  <c r="P17" i="9"/>
  <c r="Q17" i="9"/>
  <c r="R17" i="9"/>
  <c r="R18" i="9"/>
  <c r="N18" i="9"/>
  <c r="O18" i="9"/>
  <c r="P18" i="9"/>
  <c r="L18" i="9" s="1"/>
  <c r="Q18" i="9"/>
  <c r="N10" i="9"/>
  <c r="O10" i="9"/>
  <c r="P10" i="9"/>
  <c r="P15" i="9" s="1"/>
  <c r="Q10" i="9"/>
  <c r="R10" i="9"/>
  <c r="N11" i="9"/>
  <c r="O11" i="9"/>
  <c r="L11" i="9" s="1"/>
  <c r="P11" i="9"/>
  <c r="Q11" i="9"/>
  <c r="R11" i="9"/>
  <c r="N13" i="9"/>
  <c r="L13" i="9" s="1"/>
  <c r="O13" i="9"/>
  <c r="P13" i="9"/>
  <c r="Q13" i="9"/>
  <c r="R13" i="9"/>
  <c r="N14" i="9"/>
  <c r="O14" i="9"/>
  <c r="P14" i="9"/>
  <c r="Q14" i="9"/>
  <c r="Q15" i="9" s="1"/>
  <c r="R14" i="9"/>
  <c r="F3" i="9"/>
  <c r="AH14" i="8"/>
  <c r="AH15" i="8"/>
  <c r="AH18" i="8"/>
  <c r="AH19" i="8"/>
  <c r="AH22" i="8"/>
  <c r="AH23" i="8"/>
  <c r="AH24" i="8"/>
  <c r="AH25" i="8"/>
  <c r="AA15" i="8"/>
  <c r="AA18" i="8"/>
  <c r="AA20" i="8" s="1"/>
  <c r="AA19" i="8"/>
  <c r="AA22" i="8"/>
  <c r="AA23" i="8"/>
  <c r="AA24" i="8"/>
  <c r="AA25" i="8"/>
  <c r="T15" i="8"/>
  <c r="T18" i="8"/>
  <c r="T19" i="8"/>
  <c r="T20" i="8" s="1"/>
  <c r="T23" i="8"/>
  <c r="M18" i="8"/>
  <c r="M19" i="8"/>
  <c r="M24" i="8"/>
  <c r="J11" i="8"/>
  <c r="K11" i="8"/>
  <c r="AG28" i="5"/>
  <c r="AH17" i="5"/>
  <c r="X18" i="5"/>
  <c r="P22" i="5"/>
  <c r="BN19" i="9"/>
  <c r="BK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M14" i="8"/>
  <c r="AF15" i="8"/>
  <c r="AE15" i="8"/>
  <c r="AD15" i="8"/>
  <c r="AC15" i="8"/>
  <c r="AB15" i="8"/>
  <c r="AD14" i="8"/>
  <c r="AC14" i="8"/>
  <c r="AB14" i="8"/>
  <c r="Y15" i="8"/>
  <c r="X15" i="8"/>
  <c r="W15" i="8"/>
  <c r="V15" i="8"/>
  <c r="U15"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J8" i="22"/>
  <c r="Q8" i="22" s="1"/>
  <c r="C8" i="22"/>
  <c r="J8" i="21"/>
  <c r="Q8" i="21" s="1"/>
  <c r="C8" i="21"/>
  <c r="J8" i="20"/>
  <c r="J8" i="19"/>
  <c r="K14" i="18"/>
  <c r="D14" i="18"/>
  <c r="F10" i="19" s="1"/>
  <c r="K9" i="18"/>
  <c r="K14" i="17"/>
  <c r="D14" i="17"/>
  <c r="K9" i="17"/>
  <c r="R14" i="16"/>
  <c r="V10" i="22" s="1"/>
  <c r="K14" i="16"/>
  <c r="P10" i="22" s="1"/>
  <c r="D14" i="16"/>
  <c r="D10" i="22"/>
  <c r="K9" i="16"/>
  <c r="R9" i="16" s="1"/>
  <c r="D9" i="16"/>
  <c r="R15" i="15"/>
  <c r="D14" i="15"/>
  <c r="D15" i="15" s="1"/>
  <c r="K9" i="15"/>
  <c r="R9" i="15" s="1"/>
  <c r="D9" i="15"/>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2"/>
  <c r="Q8" i="12" s="1"/>
  <c r="C8" i="12"/>
  <c r="J8" i="11"/>
  <c r="X20" i="10"/>
  <c r="V20" i="10"/>
  <c r="K24" i="9"/>
  <c r="J24" i="9"/>
  <c r="I24" i="9"/>
  <c r="H24" i="9"/>
  <c r="G24" i="9"/>
  <c r="K23" i="9"/>
  <c r="J23" i="9"/>
  <c r="I23" i="9"/>
  <c r="H23" i="9"/>
  <c r="G23" i="9"/>
  <c r="K22" i="9"/>
  <c r="J22" i="9"/>
  <c r="I22" i="9"/>
  <c r="H22" i="9"/>
  <c r="G22" i="9"/>
  <c r="K21" i="9"/>
  <c r="J21" i="9"/>
  <c r="J25" i="9" s="1"/>
  <c r="I21" i="9"/>
  <c r="H21" i="9"/>
  <c r="G21" i="9"/>
  <c r="E21" i="9" s="1"/>
  <c r="K18" i="9"/>
  <c r="K19" i="9" s="1"/>
  <c r="J18" i="9"/>
  <c r="I18" i="9"/>
  <c r="H18" i="9"/>
  <c r="G18" i="9"/>
  <c r="K17" i="9"/>
  <c r="J17" i="9"/>
  <c r="I17" i="9"/>
  <c r="H17" i="9"/>
  <c r="H19" i="9" s="1"/>
  <c r="AL25" i="8"/>
  <c r="AK25" i="8"/>
  <c r="AJ25" i="8"/>
  <c r="AF25" i="8"/>
  <c r="AE25" i="8"/>
  <c r="AD25" i="8"/>
  <c r="AC25" i="8"/>
  <c r="AB25" i="8"/>
  <c r="K25" i="8"/>
  <c r="J25" i="8"/>
  <c r="I25" i="8"/>
  <c r="AK24" i="8"/>
  <c r="AJ24" i="8"/>
  <c r="AE24" i="8"/>
  <c r="AD24" i="8"/>
  <c r="AC24" i="8"/>
  <c r="AB24" i="8"/>
  <c r="P24" i="8"/>
  <c r="O24" i="8"/>
  <c r="N24" i="8"/>
  <c r="AL23" i="8"/>
  <c r="AK23" i="8"/>
  <c r="AJ23" i="8"/>
  <c r="AF23" i="8"/>
  <c r="AE23" i="8"/>
  <c r="AC23" i="8"/>
  <c r="AB23" i="8"/>
  <c r="U23" i="8"/>
  <c r="Q23" i="8"/>
  <c r="P23" i="8"/>
  <c r="O23" i="8"/>
  <c r="N23" i="8"/>
  <c r="K23" i="8"/>
  <c r="J23" i="8"/>
  <c r="AM22" i="8"/>
  <c r="AL22" i="8"/>
  <c r="AK22" i="8"/>
  <c r="AJ22" i="8"/>
  <c r="AF22" i="8"/>
  <c r="AE22" i="8"/>
  <c r="AD22" i="8"/>
  <c r="AC22" i="8"/>
  <c r="AB22" i="8"/>
  <c r="P22" i="8"/>
  <c r="K22" i="8"/>
  <c r="J22" i="8"/>
  <c r="I22" i="8"/>
  <c r="AM19" i="8"/>
  <c r="AL19" i="8"/>
  <c r="AK19" i="8"/>
  <c r="AJ19" i="8"/>
  <c r="AI19" i="8"/>
  <c r="AG19" i="8" s="1"/>
  <c r="AF19" i="8"/>
  <c r="AE19" i="8"/>
  <c r="AD19" i="8"/>
  <c r="AC19" i="8"/>
  <c r="AB19" i="8"/>
  <c r="Y19" i="8"/>
  <c r="X19" i="8"/>
  <c r="W19" i="8"/>
  <c r="W20" i="8" s="1"/>
  <c r="V19" i="8"/>
  <c r="U19" i="8"/>
  <c r="R19" i="8"/>
  <c r="R20" i="8" s="1"/>
  <c r="Q19" i="8"/>
  <c r="P19" i="8"/>
  <c r="O19" i="8"/>
  <c r="N19" i="8"/>
  <c r="N20" i="8" s="1"/>
  <c r="K19" i="8"/>
  <c r="K20" i="8" s="1"/>
  <c r="J19" i="8"/>
  <c r="I19" i="8"/>
  <c r="H19" i="8"/>
  <c r="E19" i="8" s="1"/>
  <c r="AM18" i="8"/>
  <c r="AL18" i="8"/>
  <c r="AL20" i="8"/>
  <c r="AK18" i="8"/>
  <c r="AG18" i="8" s="1"/>
  <c r="AJ18" i="8"/>
  <c r="AI18" i="8"/>
  <c r="AF18" i="8"/>
  <c r="AF20" i="8" s="1"/>
  <c r="AE18" i="8"/>
  <c r="AD18" i="8"/>
  <c r="AC18" i="8"/>
  <c r="AB18" i="8"/>
  <c r="AB20" i="8"/>
  <c r="Y18" i="8"/>
  <c r="Y20" i="8" s="1"/>
  <c r="X18" i="8"/>
  <c r="W18" i="8"/>
  <c r="V18" i="8"/>
  <c r="S18" i="8" s="1"/>
  <c r="U18" i="8"/>
  <c r="U20" i="8" s="1"/>
  <c r="R18" i="8"/>
  <c r="Q18" i="8"/>
  <c r="P18" i="8"/>
  <c r="P20" i="8" s="1"/>
  <c r="O18" i="8"/>
  <c r="O20" i="8" s="1"/>
  <c r="N18" i="8"/>
  <c r="K18" i="8"/>
  <c r="J18" i="8"/>
  <c r="J20" i="8" s="1"/>
  <c r="I18" i="8"/>
  <c r="E18" i="8" s="1"/>
  <c r="H18" i="8"/>
  <c r="H20" i="8" s="1"/>
  <c r="G18" i="8"/>
  <c r="R14" i="7"/>
  <c r="T10" i="21" s="1"/>
  <c r="K14" i="7"/>
  <c r="K15" i="7" s="1"/>
  <c r="D14" i="7"/>
  <c r="K9" i="7"/>
  <c r="R9" i="7" s="1"/>
  <c r="D9" i="7"/>
  <c r="K14" i="6"/>
  <c r="D14" i="6"/>
  <c r="E10" i="20" s="1"/>
  <c r="K9" i="6"/>
  <c r="A28" i="5"/>
  <c r="Q6" i="5"/>
  <c r="X6" i="5" s="1"/>
  <c r="AE6" i="5" s="1"/>
  <c r="J6" i="5"/>
  <c r="J6" i="4"/>
  <c r="Q6" i="4" s="1"/>
  <c r="X6" i="4" s="1"/>
  <c r="AE6" i="4" s="1"/>
  <c r="AL6" i="4" s="1"/>
  <c r="AS6" i="4" s="1"/>
  <c r="AZ6" i="4" s="1"/>
  <c r="A28" i="3"/>
  <c r="H22" i="8"/>
  <c r="A11" i="3"/>
  <c r="X6" i="3"/>
  <c r="Q6" i="3"/>
  <c r="J6" i="3"/>
  <c r="AE6" i="3" s="1"/>
  <c r="G17" i="9"/>
  <c r="G19" i="9" s="1"/>
  <c r="H25" i="8"/>
  <c r="AI24" i="8"/>
  <c r="AI22" i="8"/>
  <c r="AI25" i="8"/>
  <c r="AI23" i="8"/>
  <c r="V10" i="12"/>
  <c r="R10" i="12"/>
  <c r="M10" i="22"/>
  <c r="H10" i="22"/>
  <c r="L10" i="20"/>
  <c r="L10" i="11"/>
  <c r="O10" i="11"/>
  <c r="D15" i="17"/>
  <c r="D10" i="11"/>
  <c r="C10" i="11"/>
  <c r="F10" i="11"/>
  <c r="I10" i="11"/>
  <c r="N10" i="21"/>
  <c r="J10" i="21"/>
  <c r="P10" i="21"/>
  <c r="O10" i="21"/>
  <c r="P10" i="20"/>
  <c r="O10" i="20"/>
  <c r="N10" i="20"/>
  <c r="J10" i="20"/>
  <c r="M10" i="20"/>
  <c r="O10" i="19"/>
  <c r="J10" i="19"/>
  <c r="M10" i="19"/>
  <c r="N10" i="19"/>
  <c r="P10" i="19"/>
  <c r="G10" i="19"/>
  <c r="K15" i="8"/>
  <c r="J15" i="8"/>
  <c r="R15" i="7"/>
  <c r="V10" i="21"/>
  <c r="G10" i="21"/>
  <c r="H10" i="21"/>
  <c r="D15" i="7"/>
  <c r="C10" i="12"/>
  <c r="Q10" i="12"/>
  <c r="S10" i="12"/>
  <c r="U10" i="12"/>
  <c r="T10" i="12"/>
  <c r="J10" i="22"/>
  <c r="F10" i="22"/>
  <c r="C10" i="22"/>
  <c r="C22" i="13"/>
  <c r="K106" i="13"/>
  <c r="I25" i="26"/>
  <c r="Q14" i="26"/>
  <c r="K11" i="26"/>
  <c r="G25" i="26"/>
  <c r="S25" i="26"/>
  <c r="H19" i="26"/>
  <c r="Q24" i="26"/>
  <c r="U25" i="26"/>
  <c r="T25" i="26"/>
  <c r="R25" i="26"/>
  <c r="K21" i="26"/>
  <c r="M25" i="26"/>
  <c r="P25" i="26"/>
  <c r="K24" i="26"/>
  <c r="K23" i="26"/>
  <c r="E24" i="26"/>
  <c r="K18" i="26"/>
  <c r="O20" i="10"/>
  <c r="M19" i="26"/>
  <c r="K17" i="26"/>
  <c r="L19" i="26"/>
  <c r="P19" i="26"/>
  <c r="N19" i="26"/>
  <c r="G19" i="26"/>
  <c r="I19" i="26"/>
  <c r="R15" i="26"/>
  <c r="Q13" i="26"/>
  <c r="T15" i="26"/>
  <c r="U15" i="26"/>
  <c r="S15" i="26"/>
  <c r="H15" i="26"/>
  <c r="E13" i="26"/>
  <c r="E18" i="10"/>
  <c r="J19" i="26"/>
  <c r="E18" i="26"/>
  <c r="E19" i="26" s="1"/>
  <c r="F19" i="26"/>
  <c r="E17" i="26"/>
  <c r="E12" i="26"/>
  <c r="E14" i="26"/>
  <c r="F15" i="26"/>
  <c r="J15" i="26"/>
  <c r="G15" i="26"/>
  <c r="K11" i="25"/>
  <c r="S24" i="25"/>
  <c r="BC18" i="25"/>
  <c r="K13" i="25"/>
  <c r="O14" i="25"/>
  <c r="W16" i="25"/>
  <c r="Z24" i="25"/>
  <c r="AF24" i="25"/>
  <c r="Q21" i="25"/>
  <c r="U24" i="25"/>
  <c r="AM14" i="25"/>
  <c r="AW24" i="25"/>
  <c r="K12" i="25"/>
  <c r="L14" i="25"/>
  <c r="W23" i="25"/>
  <c r="AN18" i="25"/>
  <c r="AL18" i="25"/>
  <c r="AG24" i="25"/>
  <c r="BE24" i="25"/>
  <c r="AB18" i="25"/>
  <c r="M14" i="25"/>
  <c r="K10" i="25"/>
  <c r="BF18" i="25"/>
  <c r="AC22" i="25"/>
  <c r="AS24" i="25"/>
  <c r="BA22" i="25"/>
  <c r="BD24" i="25"/>
  <c r="BA23" i="25"/>
  <c r="BB24" i="25"/>
  <c r="BA20" i="25"/>
  <c r="BC24" i="25"/>
  <c r="BF24" i="25"/>
  <c r="AU22" i="25"/>
  <c r="AU23" i="25"/>
  <c r="AY24" i="25"/>
  <c r="AZ24" i="25"/>
  <c r="AU21" i="25"/>
  <c r="AU24" i="25" s="1"/>
  <c r="AU20" i="25"/>
  <c r="AV24" i="25"/>
  <c r="AQ24" i="25"/>
  <c r="AO22" i="25"/>
  <c r="AO24" i="25" s="1"/>
  <c r="AP24" i="25"/>
  <c r="AO20" i="25"/>
  <c r="AT24" i="25"/>
  <c r="AO23" i="25"/>
  <c r="AR24" i="25"/>
  <c r="AI20" i="25"/>
  <c r="AI22" i="25"/>
  <c r="AN24" i="25"/>
  <c r="AJ24" i="25"/>
  <c r="AT25" i="9"/>
  <c r="AM24" i="25"/>
  <c r="AI23" i="25"/>
  <c r="AK24" i="25"/>
  <c r="AD24" i="25"/>
  <c r="AH25" i="9"/>
  <c r="AC21" i="25"/>
  <c r="AC24" i="25" s="1"/>
  <c r="AH24" i="25"/>
  <c r="AC23" i="25"/>
  <c r="AB24" i="25"/>
  <c r="W22" i="25"/>
  <c r="X24" i="25"/>
  <c r="W20" i="25"/>
  <c r="Y24" i="25"/>
  <c r="W21" i="25"/>
  <c r="AA24" i="25"/>
  <c r="T24" i="25"/>
  <c r="N24" i="25"/>
  <c r="K21" i="25"/>
  <c r="P24" i="25"/>
  <c r="O24" i="25"/>
  <c r="M24" i="25"/>
  <c r="K20" i="25"/>
  <c r="L24" i="25"/>
  <c r="K23" i="25"/>
  <c r="K22" i="25"/>
  <c r="BA17" i="25"/>
  <c r="BA16" i="25"/>
  <c r="BA18" i="25" s="1"/>
  <c r="AW19" i="9"/>
  <c r="AM18" i="25"/>
  <c r="AI17" i="25"/>
  <c r="AI18" i="25" s="1"/>
  <c r="AK18" i="25"/>
  <c r="AJ18" i="25"/>
  <c r="AI16" i="25"/>
  <c r="AO19" i="9"/>
  <c r="AM19" i="9"/>
  <c r="AA19" i="9"/>
  <c r="AD19" i="9"/>
  <c r="X19" i="9"/>
  <c r="K18" i="25"/>
  <c r="BN15" i="9"/>
  <c r="BD14" i="25"/>
  <c r="BE14" i="25"/>
  <c r="BC14" i="25"/>
  <c r="BA10" i="25"/>
  <c r="BB14" i="25"/>
  <c r="AV14" i="25"/>
  <c r="AU10" i="25"/>
  <c r="AU13" i="25"/>
  <c r="AU12" i="25"/>
  <c r="AL14" i="25"/>
  <c r="AI10" i="25"/>
  <c r="AJ14" i="25"/>
  <c r="AE14" i="25"/>
  <c r="AC13" i="25"/>
  <c r="AG14" i="25"/>
  <c r="AC10" i="25"/>
  <c r="AD14" i="25"/>
  <c r="W13" i="25"/>
  <c r="X14" i="25"/>
  <c r="W10" i="25"/>
  <c r="Y14" i="25"/>
  <c r="AA14" i="25"/>
  <c r="N14" i="25"/>
  <c r="P14" i="25"/>
  <c r="AE20" i="8"/>
  <c r="I20" i="8"/>
  <c r="O26" i="10"/>
  <c r="G20" i="10"/>
  <c r="K20" i="10"/>
  <c r="Y26" i="10"/>
  <c r="U20" i="10"/>
  <c r="X25" i="9"/>
  <c r="AN22" i="9"/>
  <c r="AQ19" i="9"/>
  <c r="Z23" i="9"/>
  <c r="Z25" i="9" s="1"/>
  <c r="AD25" i="9"/>
  <c r="AL25" i="9"/>
  <c r="AK25" i="9"/>
  <c r="AQ25" i="9"/>
  <c r="AJ25" i="9"/>
  <c r="AW25" i="9"/>
  <c r="V25" i="9"/>
  <c r="G25" i="9"/>
  <c r="M20" i="8"/>
  <c r="AH15" i="9"/>
  <c r="O19" i="9"/>
  <c r="M19" i="9"/>
  <c r="L10" i="9"/>
  <c r="W19" i="9"/>
  <c r="T19" i="9"/>
  <c r="W15" i="9"/>
  <c r="Y15" i="9"/>
  <c r="S14" i="9"/>
  <c r="AE19" i="9"/>
  <c r="Z17" i="9"/>
  <c r="AB19" i="9"/>
  <c r="AF15" i="9"/>
  <c r="AE15" i="9"/>
  <c r="AK19" i="9"/>
  <c r="AG12" i="9"/>
  <c r="AI15" i="9"/>
  <c r="AS19" i="9"/>
  <c r="AR19" i="9"/>
  <c r="AN10" i="9"/>
  <c r="AN14" i="9"/>
  <c r="AR15" i="9"/>
  <c r="AU18" i="9"/>
  <c r="AX19" i="9"/>
  <c r="AU17" i="9"/>
  <c r="BG19" i="9"/>
  <c r="BB13" i="9"/>
  <c r="BB12" i="9"/>
  <c r="F15" i="9"/>
  <c r="S24" i="10"/>
  <c r="Q26" i="10"/>
  <c r="P26" i="10"/>
  <c r="V26" i="10"/>
  <c r="U26" i="10"/>
  <c r="S22" i="10"/>
  <c r="S14" i="10"/>
  <c r="W16" i="10"/>
  <c r="U16" i="10"/>
  <c r="S12" i="10"/>
  <c r="Y16" i="10"/>
  <c r="V16" i="10"/>
  <c r="L15" i="10"/>
  <c r="L10" i="22"/>
  <c r="O10" i="22"/>
  <c r="BE15" i="9"/>
  <c r="R15" i="9"/>
  <c r="AN21" i="9"/>
  <c r="AU22" i="9"/>
  <c r="S13" i="9"/>
  <c r="BI13" i="9"/>
  <c r="BK25" i="9"/>
  <c r="BO25" i="9"/>
  <c r="BM25" i="9"/>
  <c r="AY19" i="9"/>
  <c r="AB25" i="9"/>
  <c r="X15" i="9"/>
  <c r="M25" i="9"/>
  <c r="AA15" i="9"/>
  <c r="Z14" i="9"/>
  <c r="AC25" i="9"/>
  <c r="AE25" i="9"/>
  <c r="AJ15" i="9"/>
  <c r="AM25" i="9"/>
  <c r="AI25" i="9"/>
  <c r="AT15" i="9"/>
  <c r="AS25" i="9"/>
  <c r="AN23" i="9"/>
  <c r="AN24" i="9"/>
  <c r="AN25" i="9" s="1"/>
  <c r="AP19" i="9"/>
  <c r="AU21" i="9"/>
  <c r="AU23" i="9"/>
  <c r="AZ25" i="9"/>
  <c r="BB10" i="9"/>
  <c r="BB11" i="9"/>
  <c r="BF15" i="9"/>
  <c r="BH15" i="9"/>
  <c r="BD15" i="9"/>
  <c r="BB18" i="9"/>
  <c r="N19" i="9"/>
  <c r="H25" i="9"/>
  <c r="I25" i="9"/>
  <c r="E14" i="9"/>
  <c r="E13" i="9"/>
  <c r="I15" i="9"/>
  <c r="Y25" i="9"/>
  <c r="AG14" i="9"/>
  <c r="AF19" i="9"/>
  <c r="Z18" i="9"/>
  <c r="AI19" i="9"/>
  <c r="BH19" i="9"/>
  <c r="N25" i="9"/>
  <c r="J19" i="9"/>
  <c r="I19" i="9"/>
  <c r="BI10" i="9"/>
  <c r="BI11" i="9"/>
  <c r="S24" i="9"/>
  <c r="Z10" i="9"/>
  <c r="AK15" i="9"/>
  <c r="AN12" i="9"/>
  <c r="AO15" i="9"/>
  <c r="BC15" i="9"/>
  <c r="T15" i="9"/>
  <c r="Z11" i="9"/>
  <c r="AG21" i="9"/>
  <c r="AN17" i="9"/>
  <c r="AB15" i="9"/>
  <c r="T25" i="9"/>
  <c r="Z13" i="9"/>
  <c r="AC15" i="9"/>
  <c r="AD15" i="9"/>
  <c r="Z21" i="9"/>
  <c r="Z24" i="9"/>
  <c r="AG10" i="9"/>
  <c r="AG11" i="9"/>
  <c r="AG13" i="9"/>
  <c r="AL15" i="9"/>
  <c r="AM15" i="9"/>
  <c r="AG23" i="9"/>
  <c r="AG25" i="9" s="1"/>
  <c r="AG22" i="9"/>
  <c r="AN13" i="9"/>
  <c r="AS15" i="9"/>
  <c r="AP15" i="9"/>
  <c r="AQ15" i="9"/>
  <c r="AN18" i="9"/>
  <c r="AU24" i="9"/>
  <c r="AX25" i="9"/>
  <c r="AY25" i="9"/>
  <c r="BB14" i="9"/>
  <c r="BG15" i="9"/>
  <c r="L12" i="9"/>
  <c r="L21" i="9"/>
  <c r="BM19" i="9"/>
  <c r="N15" i="9"/>
  <c r="AG17" i="9"/>
  <c r="U15" i="9"/>
  <c r="E11" i="9"/>
  <c r="J15" i="9"/>
  <c r="H15" i="9"/>
  <c r="E12" i="9"/>
  <c r="G15" i="9"/>
  <c r="K15" i="9"/>
  <c r="E10" i="9"/>
  <c r="E15" i="9" s="1"/>
  <c r="G22" i="8"/>
  <c r="G25" i="8"/>
  <c r="G19" i="8"/>
  <c r="S19" i="8"/>
  <c r="Z19" i="8"/>
  <c r="AH20" i="8"/>
  <c r="X20" i="8"/>
  <c r="AD20" i="8"/>
  <c r="Q20" i="8"/>
  <c r="AI20" i="8"/>
  <c r="AM20" i="8"/>
  <c r="L106" i="13"/>
  <c r="K19" i="26"/>
  <c r="BA24" i="25"/>
  <c r="AU19" i="9"/>
  <c r="F20" i="8"/>
  <c r="G20" i="8"/>
  <c r="AG15" i="9"/>
  <c r="D45" i="3"/>
  <c r="F45" i="3"/>
  <c r="H45" i="3"/>
  <c r="E45" i="3"/>
  <c r="G45" i="3"/>
  <c r="I45" i="3"/>
  <c r="K45" i="3"/>
  <c r="M45" i="3"/>
  <c r="O45" i="3"/>
  <c r="C43" i="3"/>
  <c r="P45" i="3"/>
  <c r="R45" i="3"/>
  <c r="T45" i="3"/>
  <c r="V45" i="3"/>
  <c r="J43" i="3"/>
  <c r="J45" i="3" s="1"/>
  <c r="L45" i="3"/>
  <c r="N45" i="3"/>
  <c r="AD45" i="3"/>
  <c r="X43" i="3"/>
  <c r="Z45" i="3"/>
  <c r="AB45" i="3"/>
  <c r="AF45" i="3"/>
  <c r="AH45" i="3"/>
  <c r="AJ45" i="3"/>
  <c r="Y45" i="3"/>
  <c r="AA45" i="3"/>
  <c r="AC45" i="3"/>
  <c r="W45" i="3"/>
  <c r="U45" i="3"/>
  <c r="S45" i="3"/>
  <c r="Q43" i="3"/>
  <c r="Q45" i="3" s="1"/>
  <c r="AE43" i="3"/>
  <c r="AG45" i="3"/>
  <c r="AI45" i="3"/>
  <c r="AK45" i="3"/>
  <c r="Z51" i="3"/>
  <c r="C36" i="4"/>
  <c r="H40" i="4"/>
  <c r="F40" i="4"/>
  <c r="D40" i="4"/>
  <c r="C38" i="4"/>
  <c r="E40" i="4"/>
  <c r="G40" i="4"/>
  <c r="I40" i="4"/>
  <c r="H50" i="4"/>
  <c r="F50" i="4"/>
  <c r="D50" i="4"/>
  <c r="C47" i="4"/>
  <c r="E50" i="4"/>
  <c r="G50" i="4"/>
  <c r="I50" i="4"/>
  <c r="F40" i="5"/>
  <c r="G44" i="5"/>
  <c r="F44" i="5"/>
  <c r="H44" i="5"/>
  <c r="C46" i="5"/>
  <c r="C48" i="5"/>
  <c r="I50" i="5"/>
  <c r="F50" i="5"/>
  <c r="E20" i="8" l="1"/>
  <c r="L19" i="9"/>
  <c r="S20" i="8"/>
  <c r="K16" i="10"/>
  <c r="J43" i="5"/>
  <c r="K44" i="5"/>
  <c r="D44" i="5"/>
  <c r="V15" i="9"/>
  <c r="L14" i="9"/>
  <c r="L15" i="9" s="1"/>
  <c r="L22" i="9"/>
  <c r="BI12" i="9"/>
  <c r="L23" i="9"/>
  <c r="S18" i="9"/>
  <c r="O15" i="9"/>
  <c r="O25" i="9"/>
  <c r="H16" i="10"/>
  <c r="Z19" i="9"/>
  <c r="V19" i="9"/>
  <c r="L19" i="8"/>
  <c r="BB24" i="9"/>
  <c r="Z14" i="25"/>
  <c r="P19" i="9"/>
  <c r="AI24" i="25"/>
  <c r="F10" i="12"/>
  <c r="L10" i="21"/>
  <c r="F10" i="20"/>
  <c r="K15" i="6"/>
  <c r="K10" i="20"/>
  <c r="E18" i="9"/>
  <c r="E22" i="9"/>
  <c r="K25" i="9"/>
  <c r="E23" i="9"/>
  <c r="E24" i="9"/>
  <c r="G10" i="22"/>
  <c r="D15" i="16"/>
  <c r="I10" i="22"/>
  <c r="E10" i="22"/>
  <c r="E10" i="11"/>
  <c r="H10" i="11"/>
  <c r="G10" i="11"/>
  <c r="L10" i="19"/>
  <c r="K10" i="19"/>
  <c r="K15" i="18"/>
  <c r="N20" i="10"/>
  <c r="AG20" i="8"/>
  <c r="E13" i="10"/>
  <c r="I16" i="10"/>
  <c r="J38" i="5"/>
  <c r="O40" i="5"/>
  <c r="BB21" i="9"/>
  <c r="BB25" i="9" s="1"/>
  <c r="E17" i="9"/>
  <c r="E19" i="9" s="1"/>
  <c r="BB15" i="9"/>
  <c r="AU25" i="9"/>
  <c r="E15" i="10"/>
  <c r="E25" i="10"/>
  <c r="AI11" i="25"/>
  <c r="W17" i="25"/>
  <c r="W18" i="25" s="1"/>
  <c r="K24" i="25"/>
  <c r="W24" i="25"/>
  <c r="W10" i="21"/>
  <c r="G10" i="20"/>
  <c r="M10" i="21"/>
  <c r="K10" i="21"/>
  <c r="J10" i="11"/>
  <c r="K15" i="17"/>
  <c r="L25" i="9"/>
  <c r="AN19" i="9"/>
  <c r="BI15" i="9"/>
  <c r="I10" i="12"/>
  <c r="G10" i="12"/>
  <c r="H10" i="12"/>
  <c r="S19" i="9"/>
  <c r="P16" i="10"/>
  <c r="L13" i="10"/>
  <c r="C40" i="4"/>
  <c r="S22" i="9"/>
  <c r="S25" i="9" s="1"/>
  <c r="Z15" i="9"/>
  <c r="BI21" i="9"/>
  <c r="BI25" i="9" s="1"/>
  <c r="O16" i="10"/>
  <c r="S11" i="10"/>
  <c r="L18" i="8"/>
  <c r="L20" i="8" s="1"/>
  <c r="AC11" i="25"/>
  <c r="AC14" i="25" s="1"/>
  <c r="K14" i="25"/>
  <c r="G26" i="10"/>
  <c r="I10" i="19"/>
  <c r="R10" i="21"/>
  <c r="Q10" i="21"/>
  <c r="S10" i="21"/>
  <c r="U10" i="21"/>
  <c r="S12" i="9"/>
  <c r="S15" i="9" s="1"/>
  <c r="AJ19" i="9"/>
  <c r="AG18" i="9"/>
  <c r="AG19" i="9" s="1"/>
  <c r="AN15" i="9"/>
  <c r="L19" i="24"/>
  <c r="K18" i="24"/>
  <c r="AJ20" i="8"/>
  <c r="F26" i="10"/>
  <c r="S18" i="10"/>
  <c r="AU11" i="25"/>
  <c r="AU14" i="25" s="1"/>
  <c r="AZ14" i="25"/>
  <c r="BD18" i="25"/>
  <c r="Q22" i="25"/>
  <c r="AL24" i="25"/>
  <c r="AC16" i="25"/>
  <c r="J14" i="25"/>
  <c r="G44" i="4"/>
  <c r="AA25" i="9"/>
  <c r="AR25" i="9"/>
  <c r="R20" i="10"/>
  <c r="Y20" i="10"/>
  <c r="L105" i="13"/>
  <c r="L107" i="13" s="1"/>
  <c r="CP28" i="4"/>
  <c r="T40" i="4"/>
  <c r="Q36" i="4"/>
  <c r="X38" i="4"/>
  <c r="X37" i="4"/>
  <c r="AA40" i="4"/>
  <c r="AC40" i="4"/>
  <c r="Y40" i="4"/>
  <c r="X47" i="4"/>
  <c r="AI50" i="4"/>
  <c r="AE46" i="4"/>
  <c r="AL35" i="4"/>
  <c r="AM40" i="4"/>
  <c r="AP44" i="4"/>
  <c r="AL43" i="4"/>
  <c r="AZ39" i="4"/>
  <c r="BA40" i="4"/>
  <c r="BK50" i="4"/>
  <c r="BG46" i="4"/>
  <c r="Z18" i="8"/>
  <c r="Z20" i="8" s="1"/>
  <c r="Q19" i="9"/>
  <c r="R19" i="9"/>
  <c r="L18" i="10"/>
  <c r="L19" i="10"/>
  <c r="Q20" i="10"/>
  <c r="L22" i="10"/>
  <c r="N26" i="10"/>
  <c r="R26" i="10"/>
  <c r="L24" i="10"/>
  <c r="L25" i="10"/>
  <c r="S13" i="10"/>
  <c r="S16" i="10" s="1"/>
  <c r="S23" i="10"/>
  <c r="S26" i="10" s="1"/>
  <c r="X26" i="10"/>
  <c r="S25" i="10"/>
  <c r="J17" i="13"/>
  <c r="Q23" i="25"/>
  <c r="Q24" i="25" s="1"/>
  <c r="M19" i="24"/>
  <c r="K17" i="24"/>
  <c r="AE38" i="4"/>
  <c r="AO44" i="4"/>
  <c r="E44" i="4"/>
  <c r="C42" i="4"/>
  <c r="C44" i="4" s="1"/>
  <c r="J38" i="4"/>
  <c r="M40" i="4"/>
  <c r="J37" i="4"/>
  <c r="J36" i="4"/>
  <c r="K40" i="4"/>
  <c r="AI12" i="25"/>
  <c r="O25" i="26"/>
  <c r="K22" i="26"/>
  <c r="K25" i="26" s="1"/>
  <c r="V25" i="26"/>
  <c r="E17" i="25"/>
  <c r="O18" i="25"/>
  <c r="M18" i="25"/>
  <c r="Q17" i="25"/>
  <c r="AC17" i="25"/>
  <c r="AC18" i="25" s="1"/>
  <c r="AU16" i="25"/>
  <c r="G14" i="25"/>
  <c r="H14" i="25"/>
  <c r="E18" i="24"/>
  <c r="AE17" i="5"/>
  <c r="AE18" i="5" s="1"/>
  <c r="H24" i="25"/>
  <c r="Q22" i="4"/>
  <c r="AE28" i="4"/>
  <c r="AS28" i="4"/>
  <c r="DD28" i="4"/>
  <c r="L15" i="26"/>
  <c r="C44" i="3"/>
  <c r="C45" i="3" s="1"/>
  <c r="X44" i="3"/>
  <c r="X45" i="3" s="1"/>
  <c r="AE44" i="3"/>
  <c r="AE45" i="3" s="1"/>
  <c r="AL22" i="4"/>
  <c r="Q39" i="4"/>
  <c r="U40" i="4"/>
  <c r="Q37" i="4"/>
  <c r="W40" i="4"/>
  <c r="S40" i="4"/>
  <c r="Q35" i="4"/>
  <c r="AE37" i="4"/>
  <c r="AE39" i="4"/>
  <c r="AK40" i="4"/>
  <c r="AG40" i="4"/>
  <c r="AX50" i="4"/>
  <c r="AY50" i="4"/>
  <c r="CI22" i="4"/>
  <c r="CW28" i="4"/>
  <c r="CW17" i="4"/>
  <c r="CW18" i="4" s="1"/>
  <c r="DK28" i="4"/>
  <c r="BG37" i="4"/>
  <c r="BG39" i="4"/>
  <c r="BG38" i="4"/>
  <c r="BM40" i="4"/>
  <c r="BI40" i="4"/>
  <c r="DD17" i="4"/>
  <c r="DD18" i="4" s="1"/>
  <c r="R40" i="5"/>
  <c r="Q39" i="5"/>
  <c r="W40" i="5"/>
  <c r="S40" i="5"/>
  <c r="Q35" i="5"/>
  <c r="J42" i="5"/>
  <c r="BM15" i="9"/>
  <c r="BA12" i="25"/>
  <c r="BA14" i="25" s="1"/>
  <c r="E22" i="26"/>
  <c r="G18" i="25"/>
  <c r="J18" i="25"/>
  <c r="N18" i="25"/>
  <c r="T18" i="25"/>
  <c r="S18" i="25"/>
  <c r="AS18" i="25"/>
  <c r="M15" i="26"/>
  <c r="Q18" i="26"/>
  <c r="V19" i="24"/>
  <c r="Z19" i="24"/>
  <c r="AA19" i="24"/>
  <c r="C28" i="4"/>
  <c r="BN28" i="4"/>
  <c r="X28" i="5"/>
  <c r="AE28" i="5"/>
  <c r="N40" i="4"/>
  <c r="T44" i="4"/>
  <c r="AD50" i="4"/>
  <c r="X49" i="4"/>
  <c r="AC50" i="4"/>
  <c r="BA50" i="4"/>
  <c r="AZ49" i="4"/>
  <c r="BE50" i="4"/>
  <c r="BF50" i="4"/>
  <c r="BG48" i="4"/>
  <c r="BL50" i="4"/>
  <c r="BM50" i="4"/>
  <c r="BI50" i="4"/>
  <c r="J39" i="5"/>
  <c r="M40" i="5"/>
  <c r="J36" i="5"/>
  <c r="AX24" i="25"/>
  <c r="O19" i="26"/>
  <c r="U14" i="25"/>
  <c r="E23" i="26"/>
  <c r="H25" i="26"/>
  <c r="K14" i="26"/>
  <c r="Q18" i="24"/>
  <c r="W18" i="24"/>
  <c r="W19" i="24" s="1"/>
  <c r="AF19" i="24"/>
  <c r="X18" i="25"/>
  <c r="BN22" i="4"/>
  <c r="BB18" i="25"/>
  <c r="L25" i="26"/>
  <c r="C46" i="4"/>
  <c r="C50" i="4" s="1"/>
  <c r="C48" i="4"/>
  <c r="C49" i="4"/>
  <c r="J49" i="4"/>
  <c r="P50" i="4"/>
  <c r="V50" i="4"/>
  <c r="W50" i="4"/>
  <c r="AZ28" i="4"/>
  <c r="BN17" i="4"/>
  <c r="BN18" i="4" s="1"/>
  <c r="BL44" i="4"/>
  <c r="C49" i="5"/>
  <c r="C47" i="5"/>
  <c r="C50" i="5" s="1"/>
  <c r="AC51" i="3"/>
  <c r="AH51" i="3"/>
  <c r="AG51" i="3"/>
  <c r="Z25" i="8"/>
  <c r="AA26" i="8"/>
  <c r="W24" i="24"/>
  <c r="W21" i="24"/>
  <c r="AD25" i="24"/>
  <c r="AE26" i="8"/>
  <c r="X25" i="24"/>
  <c r="Z22" i="8"/>
  <c r="AK26" i="8"/>
  <c r="AH26" i="8"/>
  <c r="AO13" i="25"/>
  <c r="AF25" i="24"/>
  <c r="AC21" i="24"/>
  <c r="AI26" i="8"/>
  <c r="X50" i="3"/>
  <c r="C47" i="3"/>
  <c r="AE40" i="3"/>
  <c r="AU14" i="9"/>
  <c r="AG15" i="8"/>
  <c r="S15" i="8"/>
  <c r="AS39" i="4"/>
  <c r="AE28" i="3"/>
  <c r="AE47" i="3"/>
  <c r="AG22" i="8"/>
  <c r="AJ26" i="8"/>
  <c r="AE17" i="3"/>
  <c r="AB26" i="8"/>
  <c r="X28" i="3"/>
  <c r="AC26" i="8"/>
  <c r="X17" i="3"/>
  <c r="Q28" i="3"/>
  <c r="Q17" i="3"/>
  <c r="X47" i="3"/>
  <c r="AF51" i="3"/>
  <c r="AA51" i="3"/>
  <c r="E24" i="24"/>
  <c r="Y51" i="3"/>
  <c r="E22" i="8"/>
  <c r="J28" i="3"/>
  <c r="L21" i="24" s="1"/>
  <c r="E25" i="8"/>
  <c r="C28" i="3"/>
  <c r="AK49" i="3" s="1"/>
  <c r="C50" i="3"/>
  <c r="E12" i="8"/>
  <c r="X40" i="3"/>
  <c r="AE37" i="3"/>
  <c r="W14" i="24"/>
  <c r="C37" i="3"/>
  <c r="Q40" i="3"/>
  <c r="AG12" i="8"/>
  <c r="Z15" i="8"/>
  <c r="AC14" i="24"/>
  <c r="C17" i="3"/>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H40" i="5"/>
  <c r="BL25" i="9"/>
  <c r="BE25" i="9"/>
  <c r="E12" i="10"/>
  <c r="E16" i="10" s="1"/>
  <c r="G16" i="10"/>
  <c r="L11" i="10"/>
  <c r="AX14" i="25"/>
  <c r="V24" i="25"/>
  <c r="Q10" i="22"/>
  <c r="S10" i="22"/>
  <c r="F10" i="21"/>
  <c r="I10" i="21"/>
  <c r="C10" i="21"/>
  <c r="D10" i="21"/>
  <c r="E10" i="21"/>
  <c r="V20" i="8"/>
  <c r="AC20" i="8"/>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K41" i="13"/>
  <c r="I105" i="13"/>
  <c r="G40" i="13"/>
  <c r="K40" i="13"/>
  <c r="K105" i="13"/>
  <c r="K107" i="13" s="1"/>
  <c r="H41" i="13"/>
  <c r="G40" i="5"/>
  <c r="C38" i="5"/>
  <c r="C40" i="5" s="1"/>
  <c r="H112" i="13"/>
  <c r="H111" i="13"/>
  <c r="J45" i="13"/>
  <c r="H46" i="13"/>
  <c r="I46" i="13"/>
  <c r="L12" i="10"/>
  <c r="T26" i="10"/>
  <c r="L23" i="10"/>
  <c r="L26" i="10" s="1"/>
  <c r="K110" i="13"/>
  <c r="J105" i="13"/>
  <c r="S20" i="10"/>
  <c r="K34" i="13"/>
  <c r="G102" i="13"/>
  <c r="L99" i="13"/>
  <c r="J18" i="13"/>
  <c r="J34" i="13"/>
  <c r="K101" i="13"/>
  <c r="H102" i="13"/>
  <c r="K99" i="13"/>
  <c r="J25" i="26"/>
  <c r="E11" i="26"/>
  <c r="E15" i="26" s="1"/>
  <c r="I15" i="26"/>
  <c r="Q11" i="26"/>
  <c r="Q15" i="26" s="1"/>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G106" i="13"/>
  <c r="J40" i="4"/>
  <c r="U10" i="22"/>
  <c r="R10" i="22"/>
  <c r="R15" i="16"/>
  <c r="W10" i="22"/>
  <c r="K109" i="13"/>
  <c r="I111" i="13"/>
  <c r="J106" i="13"/>
  <c r="J46" i="13"/>
  <c r="K46" i="13"/>
  <c r="BB17" i="9"/>
  <c r="BB19" i="9" s="1"/>
  <c r="K112" i="13"/>
  <c r="I110" i="13"/>
  <c r="L109" i="13"/>
  <c r="L111" i="13"/>
  <c r="I47" i="13"/>
  <c r="G47" i="13"/>
  <c r="I45" i="13"/>
  <c r="K45" i="13"/>
  <c r="I44" i="13"/>
  <c r="K44" i="13"/>
  <c r="BF25" i="9"/>
  <c r="E19" i="10"/>
  <c r="E20" i="10" s="1"/>
  <c r="E22" i="10"/>
  <c r="E26" i="10" s="1"/>
  <c r="E21" i="26"/>
  <c r="E25" i="26" s="1"/>
  <c r="J112" i="13"/>
  <c r="I10" i="20"/>
  <c r="H10" i="20"/>
  <c r="D10" i="20"/>
  <c r="C10" i="20"/>
  <c r="D15" i="6"/>
  <c r="K10" i="22"/>
  <c r="K15" i="16"/>
  <c r="N10" i="22"/>
  <c r="E10" i="19"/>
  <c r="C10" i="19"/>
  <c r="D15" i="18"/>
  <c r="H10" i="19"/>
  <c r="D10" i="19"/>
  <c r="Y25" i="24"/>
  <c r="K13" i="26"/>
  <c r="AE25" i="24"/>
  <c r="F25" i="9"/>
  <c r="F14" i="25"/>
  <c r="Q12" i="25"/>
  <c r="Y18" i="25"/>
  <c r="AF18" i="25"/>
  <c r="Q17" i="24"/>
  <c r="Q19" i="24" s="1"/>
  <c r="AD19" i="24"/>
  <c r="AC17" i="24"/>
  <c r="AC19" i="24" s="1"/>
  <c r="BG28" i="4"/>
  <c r="CB22" i="4"/>
  <c r="N15" i="26"/>
  <c r="Q14" i="24"/>
  <c r="J17" i="3"/>
  <c r="P15" i="26"/>
  <c r="U19" i="26"/>
  <c r="Q17" i="26"/>
  <c r="Q19" i="26" s="1"/>
  <c r="Q11" i="25"/>
  <c r="Q14" i="25" s="1"/>
  <c r="R14" i="25"/>
  <c r="AV18" i="25"/>
  <c r="AU17" i="25"/>
  <c r="AU18" i="25" s="1"/>
  <c r="J46" i="4"/>
  <c r="M50" i="4"/>
  <c r="L50" i="4"/>
  <c r="J48" i="4"/>
  <c r="N50" i="4"/>
  <c r="J47" i="4"/>
  <c r="R44" i="4"/>
  <c r="Q42" i="4"/>
  <c r="Q38" i="4"/>
  <c r="Q40" i="4" s="1"/>
  <c r="R40" i="4"/>
  <c r="R50" i="4"/>
  <c r="Q49" i="4"/>
  <c r="S50" i="4"/>
  <c r="Q48" i="4"/>
  <c r="T50" i="4"/>
  <c r="Q47" i="4"/>
  <c r="U50" i="4"/>
  <c r="Q46" i="4"/>
  <c r="Q50" i="4" s="1"/>
  <c r="AT50" i="4"/>
  <c r="AS47" i="4"/>
  <c r="AS49" i="4"/>
  <c r="AV50" i="4"/>
  <c r="AW50" i="4"/>
  <c r="AS48" i="4"/>
  <c r="AS46" i="4"/>
  <c r="AS50" i="4" s="1"/>
  <c r="AU50" i="4"/>
  <c r="CB17" i="4"/>
  <c r="BC40" i="4"/>
  <c r="AZ38" i="4"/>
  <c r="BD40" i="4"/>
  <c r="AZ37" i="4"/>
  <c r="AZ36" i="4"/>
  <c r="BE40" i="4"/>
  <c r="BF40" i="4"/>
  <c r="AZ35" i="4"/>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I44" i="4"/>
  <c r="T40" i="5"/>
  <c r="Q37" i="5"/>
  <c r="U40" i="5"/>
  <c r="Q36" i="5"/>
  <c r="R44" i="5"/>
  <c r="Q43" i="5"/>
  <c r="U44" i="5"/>
  <c r="Q42" i="5"/>
  <c r="J44" i="5"/>
  <c r="X36" i="4"/>
  <c r="J43" i="4"/>
  <c r="X17" i="4"/>
  <c r="X18" i="4" s="1"/>
  <c r="AZ17" i="4"/>
  <c r="AZ18" i="4" s="1"/>
  <c r="AI40" i="4"/>
  <c r="AE35" i="4"/>
  <c r="AE40" i="4" s="1"/>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AZ40" i="4" l="1"/>
  <c r="K42" i="13"/>
  <c r="J42" i="13"/>
  <c r="BG44" i="4"/>
  <c r="K19" i="24"/>
  <c r="Q40" i="5"/>
  <c r="F106" i="13"/>
  <c r="L20" i="10"/>
  <c r="K15" i="26"/>
  <c r="E25" i="9"/>
  <c r="O14" i="8"/>
  <c r="M13" i="24"/>
  <c r="M40" i="3"/>
  <c r="M39" i="3"/>
  <c r="AM24" i="8"/>
  <c r="AH23" i="24"/>
  <c r="O15" i="8"/>
  <c r="M14" i="24"/>
  <c r="L40" i="3"/>
  <c r="P40" i="3"/>
  <c r="N40" i="3"/>
  <c r="P15" i="8"/>
  <c r="P14" i="24"/>
  <c r="N15" i="8"/>
  <c r="N14" i="24"/>
  <c r="R15" i="8"/>
  <c r="W50" i="3"/>
  <c r="S50" i="3"/>
  <c r="U49" i="3"/>
  <c r="W48" i="3"/>
  <c r="U47" i="3"/>
  <c r="AK50" i="3"/>
  <c r="AE50" i="3" s="1"/>
  <c r="AK48" i="3"/>
  <c r="V50" i="3"/>
  <c r="R50" i="3"/>
  <c r="T49" i="3"/>
  <c r="V48" i="3"/>
  <c r="T47" i="3"/>
  <c r="U50" i="3"/>
  <c r="W49" i="3"/>
  <c r="S49" i="3"/>
  <c r="U48" i="3"/>
  <c r="W47" i="3"/>
  <c r="S47" i="3"/>
  <c r="AD49" i="3"/>
  <c r="AB48" i="3"/>
  <c r="T50" i="3"/>
  <c r="V49" i="3"/>
  <c r="R49" i="3"/>
  <c r="T48" i="3"/>
  <c r="V47" i="3"/>
  <c r="R47" i="3"/>
  <c r="AJ49" i="3"/>
  <c r="L24" i="24"/>
  <c r="M25" i="8"/>
  <c r="AH39" i="3"/>
  <c r="AJ38" i="3"/>
  <c r="AF38" i="3"/>
  <c r="AJ36" i="3"/>
  <c r="AF36" i="3"/>
  <c r="AC39" i="3"/>
  <c r="Y39" i="3"/>
  <c r="AA38" i="3"/>
  <c r="AA36" i="3"/>
  <c r="T39" i="3"/>
  <c r="V38" i="3"/>
  <c r="R38" i="3"/>
  <c r="T37" i="3"/>
  <c r="V36" i="3"/>
  <c r="R36" i="3"/>
  <c r="U12" i="8"/>
  <c r="X12" i="8"/>
  <c r="AB12" i="8"/>
  <c r="Z12" i="8" s="1"/>
  <c r="AA13" i="8"/>
  <c r="AI14" i="8"/>
  <c r="AJ13" i="8"/>
  <c r="AE14" i="8"/>
  <c r="AF13" i="8"/>
  <c r="AB13" i="8"/>
  <c r="W14" i="8"/>
  <c r="X13" i="8"/>
  <c r="AG39" i="3"/>
  <c r="AI38" i="3"/>
  <c r="AI36" i="3"/>
  <c r="AD38" i="3"/>
  <c r="Z38" i="3"/>
  <c r="AD36" i="3"/>
  <c r="Z36" i="3"/>
  <c r="W39" i="3"/>
  <c r="S39" i="3"/>
  <c r="U38" i="3"/>
  <c r="W37" i="3"/>
  <c r="S37" i="3"/>
  <c r="U36" i="3"/>
  <c r="T12" i="8"/>
  <c r="W12" i="8"/>
  <c r="V12" i="8"/>
  <c r="AA14" i="8"/>
  <c r="T13" i="8"/>
  <c r="AL14" i="8"/>
  <c r="AM13" i="8"/>
  <c r="AI13" i="8"/>
  <c r="AE13" i="8"/>
  <c r="V14" i="8"/>
  <c r="W13" i="8"/>
  <c r="AJ39" i="3"/>
  <c r="AH38" i="3"/>
  <c r="AH36" i="3"/>
  <c r="AC38" i="3"/>
  <c r="Y38" i="3"/>
  <c r="AC36" i="3"/>
  <c r="Y36" i="3"/>
  <c r="V39" i="3"/>
  <c r="R39" i="3"/>
  <c r="T38" i="3"/>
  <c r="V37" i="3"/>
  <c r="R37" i="3"/>
  <c r="T36" i="3"/>
  <c r="T14" i="8"/>
  <c r="AK14" i="8"/>
  <c r="AL13" i="8"/>
  <c r="AD13" i="8"/>
  <c r="Y14" i="8"/>
  <c r="U14" i="8"/>
  <c r="V13" i="8"/>
  <c r="AI39" i="3"/>
  <c r="AK38" i="3"/>
  <c r="AG38" i="3"/>
  <c r="AK36" i="3"/>
  <c r="AG36" i="3"/>
  <c r="AD39" i="3"/>
  <c r="AB38" i="3"/>
  <c r="Z37" i="3"/>
  <c r="X37" i="3" s="1"/>
  <c r="AB36" i="3"/>
  <c r="U39" i="3"/>
  <c r="W38" i="3"/>
  <c r="S38" i="3"/>
  <c r="U37" i="3"/>
  <c r="W36" i="3"/>
  <c r="S36" i="3"/>
  <c r="Y12" i="8"/>
  <c r="AH13" i="8"/>
  <c r="AJ14" i="8"/>
  <c r="AK13" i="8"/>
  <c r="AF14" i="8"/>
  <c r="AC13" i="8"/>
  <c r="X14" i="8"/>
  <c r="Y13" i="8"/>
  <c r="U13" i="8"/>
  <c r="AX35" i="4"/>
  <c r="AW36" i="4"/>
  <c r="AV37" i="4"/>
  <c r="AY38" i="4"/>
  <c r="AT10" i="25"/>
  <c r="AQ11" i="25"/>
  <c r="AT12" i="25"/>
  <c r="AW10" i="9"/>
  <c r="BA10" i="9"/>
  <c r="AZ11" i="9"/>
  <c r="AY12" i="9"/>
  <c r="AX13" i="9"/>
  <c r="AU35" i="4"/>
  <c r="AY35" i="4"/>
  <c r="AX36" i="4"/>
  <c r="AW37" i="4"/>
  <c r="AV38" i="4"/>
  <c r="AS10" i="25"/>
  <c r="AR12" i="25"/>
  <c r="AR11" i="25"/>
  <c r="AX10" i="9"/>
  <c r="AW11" i="9"/>
  <c r="BA11" i="9"/>
  <c r="AZ12" i="9"/>
  <c r="AY13" i="9"/>
  <c r="AV35" i="4"/>
  <c r="AU36" i="4"/>
  <c r="AY36" i="4"/>
  <c r="AX37" i="4"/>
  <c r="AW38" i="4"/>
  <c r="AR10" i="25"/>
  <c r="AQ12" i="25"/>
  <c r="AT11" i="25"/>
  <c r="AY10" i="9"/>
  <c r="AX11" i="9"/>
  <c r="AW12" i="9"/>
  <c r="BA12" i="9"/>
  <c r="AZ13" i="9"/>
  <c r="AW35" i="4"/>
  <c r="AV36" i="4"/>
  <c r="AU37" i="4"/>
  <c r="AY37" i="4"/>
  <c r="AX38" i="4"/>
  <c r="AQ10" i="25"/>
  <c r="AS12" i="25"/>
  <c r="AS11" i="25"/>
  <c r="AZ10" i="9"/>
  <c r="AY11" i="9"/>
  <c r="AX12" i="9"/>
  <c r="BA13" i="9"/>
  <c r="AV11" i="9"/>
  <c r="AP11" i="25"/>
  <c r="AV12" i="9"/>
  <c r="AT36" i="4"/>
  <c r="AT37" i="4"/>
  <c r="CB18" i="4"/>
  <c r="AP10" i="25"/>
  <c r="AT35" i="4"/>
  <c r="AV10" i="9"/>
  <c r="AH22" i="24"/>
  <c r="AG23" i="24"/>
  <c r="AM23" i="8"/>
  <c r="AH24" i="24"/>
  <c r="AC24" i="24" s="1"/>
  <c r="AM25" i="8"/>
  <c r="AG25" i="8" s="1"/>
  <c r="AL24" i="8"/>
  <c r="AF11" i="24"/>
  <c r="AJ11" i="8"/>
  <c r="AH11" i="24"/>
  <c r="AM11" i="8"/>
  <c r="AI11" i="8"/>
  <c r="AE11" i="24"/>
  <c r="AD13" i="24"/>
  <c r="AL11" i="8"/>
  <c r="AG11" i="24"/>
  <c r="AK11" i="8"/>
  <c r="AD12" i="24"/>
  <c r="AH11" i="8"/>
  <c r="AE18" i="3"/>
  <c r="AD11" i="24"/>
  <c r="AD23" i="8"/>
  <c r="AB23" i="24"/>
  <c r="Z22" i="24"/>
  <c r="AF24" i="8"/>
  <c r="Y11" i="24"/>
  <c r="AC11" i="8"/>
  <c r="AB11" i="24"/>
  <c r="AF11" i="8"/>
  <c r="AB11" i="8"/>
  <c r="AA11" i="24"/>
  <c r="AE11" i="8"/>
  <c r="Z11" i="24"/>
  <c r="AD11" i="8"/>
  <c r="X13" i="24"/>
  <c r="X12" i="24"/>
  <c r="X11" i="24"/>
  <c r="X18" i="3"/>
  <c r="AA11" i="8"/>
  <c r="U21" i="24"/>
  <c r="T21" i="24"/>
  <c r="V22" i="24"/>
  <c r="V21" i="24"/>
  <c r="V25" i="8"/>
  <c r="W24" i="8"/>
  <c r="X23" i="8"/>
  <c r="X22" i="8"/>
  <c r="S24" i="24"/>
  <c r="V24" i="24"/>
  <c r="T24" i="24"/>
  <c r="S21" i="24"/>
  <c r="Y25" i="8"/>
  <c r="U25" i="8"/>
  <c r="V24" i="8"/>
  <c r="W23" i="8"/>
  <c r="W22" i="8"/>
  <c r="V23" i="24"/>
  <c r="U23" i="24"/>
  <c r="U24" i="24"/>
  <c r="S23" i="24"/>
  <c r="X25" i="8"/>
  <c r="Y24" i="8"/>
  <c r="U24" i="8"/>
  <c r="V23" i="8"/>
  <c r="V22" i="8"/>
  <c r="T22" i="24"/>
  <c r="S22" i="24"/>
  <c r="T23" i="24"/>
  <c r="U22" i="24"/>
  <c r="W25" i="8"/>
  <c r="X24" i="8"/>
  <c r="Y23" i="8"/>
  <c r="Y22" i="8"/>
  <c r="U22" i="8"/>
  <c r="R23" i="24"/>
  <c r="T24" i="8"/>
  <c r="R24" i="24"/>
  <c r="T25" i="8"/>
  <c r="T22" i="8"/>
  <c r="R21" i="24"/>
  <c r="T11" i="24"/>
  <c r="U11" i="24"/>
  <c r="W11" i="8"/>
  <c r="V11" i="8"/>
  <c r="X11" i="8"/>
  <c r="S11" i="24"/>
  <c r="Y11" i="8"/>
  <c r="U11" i="8"/>
  <c r="V11" i="24"/>
  <c r="Q18" i="3"/>
  <c r="R11" i="24"/>
  <c r="T11" i="8"/>
  <c r="R12" i="24"/>
  <c r="R13" i="24"/>
  <c r="M50" i="3"/>
  <c r="O49" i="3"/>
  <c r="O47" i="3"/>
  <c r="K47" i="3"/>
  <c r="K50" i="3"/>
  <c r="M47" i="3"/>
  <c r="P50" i="3"/>
  <c r="L50" i="3"/>
  <c r="P48" i="3"/>
  <c r="O50" i="3"/>
  <c r="N50" i="3"/>
  <c r="N51" i="3" s="1"/>
  <c r="P49" i="3"/>
  <c r="P47" i="3"/>
  <c r="L47" i="3"/>
  <c r="K48" i="3"/>
  <c r="P39" i="3"/>
  <c r="L39" i="3"/>
  <c r="N38" i="3"/>
  <c r="P37" i="3"/>
  <c r="L37" i="3"/>
  <c r="N36" i="3"/>
  <c r="O39" i="3"/>
  <c r="K39" i="3"/>
  <c r="M38" i="3"/>
  <c r="O37" i="3"/>
  <c r="K37" i="3"/>
  <c r="M36" i="3"/>
  <c r="N39" i="3"/>
  <c r="P38" i="3"/>
  <c r="L38" i="3"/>
  <c r="N37" i="3"/>
  <c r="P36" i="3"/>
  <c r="L36" i="3"/>
  <c r="O40" i="3"/>
  <c r="K40" i="3"/>
  <c r="O38" i="3"/>
  <c r="K38" i="3"/>
  <c r="M37" i="3"/>
  <c r="O36" i="3"/>
  <c r="K36" i="3"/>
  <c r="M22" i="8"/>
  <c r="M23" i="8"/>
  <c r="L22" i="24"/>
  <c r="O24" i="24"/>
  <c r="O21" i="24"/>
  <c r="O25" i="8"/>
  <c r="Q24" i="8"/>
  <c r="Q22" i="8"/>
  <c r="P22" i="24"/>
  <c r="M21" i="24"/>
  <c r="P21" i="24"/>
  <c r="N24" i="24"/>
  <c r="N25" i="24" s="1"/>
  <c r="R25" i="8"/>
  <c r="N25" i="8"/>
  <c r="P25" i="8"/>
  <c r="P26" i="8" s="1"/>
  <c r="N22" i="8"/>
  <c r="M24" i="24"/>
  <c r="P24" i="24"/>
  <c r="P23" i="24"/>
  <c r="O23" i="24"/>
  <c r="Q25" i="8"/>
  <c r="R23" i="8"/>
  <c r="O22" i="8"/>
  <c r="R24" i="8"/>
  <c r="R22" i="8"/>
  <c r="O14" i="24"/>
  <c r="Q15" i="8"/>
  <c r="L14" i="24"/>
  <c r="M15" i="8"/>
  <c r="R14" i="8"/>
  <c r="P13" i="24"/>
  <c r="O13" i="24"/>
  <c r="Q14" i="8"/>
  <c r="N14" i="8"/>
  <c r="P14" i="8"/>
  <c r="N13" i="24"/>
  <c r="M14" i="8"/>
  <c r="L13" i="24"/>
  <c r="P12" i="24"/>
  <c r="R13" i="8"/>
  <c r="O12" i="24"/>
  <c r="Q13" i="8"/>
  <c r="N12" i="24"/>
  <c r="P13" i="8"/>
  <c r="N13" i="8"/>
  <c r="M12" i="24"/>
  <c r="O13" i="8"/>
  <c r="L12" i="24"/>
  <c r="M13" i="8"/>
  <c r="Q12" i="8"/>
  <c r="R12" i="8"/>
  <c r="O12" i="8"/>
  <c r="P12" i="8"/>
  <c r="M12" i="8"/>
  <c r="N12" i="8"/>
  <c r="R11" i="8"/>
  <c r="P11" i="24"/>
  <c r="O11" i="24"/>
  <c r="Q11" i="8"/>
  <c r="P11" i="8"/>
  <c r="N11" i="24"/>
  <c r="N11" i="8"/>
  <c r="O11" i="8"/>
  <c r="M11" i="24"/>
  <c r="J18" i="3"/>
  <c r="L11" i="24"/>
  <c r="M11" i="8"/>
  <c r="J23" i="24"/>
  <c r="J25" i="24" s="1"/>
  <c r="K24" i="8"/>
  <c r="K26" i="8" s="1"/>
  <c r="I49" i="3"/>
  <c r="I51" i="3" s="1"/>
  <c r="H49" i="3"/>
  <c r="H51" i="3" s="1"/>
  <c r="J24" i="8"/>
  <c r="J26" i="8" s="1"/>
  <c r="I23" i="24"/>
  <c r="I25" i="24" s="1"/>
  <c r="I24" i="8"/>
  <c r="G49" i="3"/>
  <c r="H23" i="24"/>
  <c r="F49" i="3"/>
  <c r="G23" i="24"/>
  <c r="H24" i="8"/>
  <c r="G24" i="8"/>
  <c r="E49" i="3"/>
  <c r="D49" i="3"/>
  <c r="F48" i="3"/>
  <c r="I23" i="8"/>
  <c r="E48" i="3"/>
  <c r="E51" i="3" s="1"/>
  <c r="F23" i="24"/>
  <c r="H23" i="8"/>
  <c r="D48" i="3"/>
  <c r="F22" i="24"/>
  <c r="H22" i="24"/>
  <c r="F24" i="8"/>
  <c r="G48" i="3"/>
  <c r="G22" i="24"/>
  <c r="F23" i="8"/>
  <c r="G23" i="8"/>
  <c r="G40" i="3"/>
  <c r="H14" i="24"/>
  <c r="I15" i="8"/>
  <c r="F40" i="3"/>
  <c r="H15" i="8"/>
  <c r="G14" i="24"/>
  <c r="F14" i="24"/>
  <c r="E40" i="3"/>
  <c r="G15" i="8"/>
  <c r="I39" i="3"/>
  <c r="J13" i="24"/>
  <c r="K14" i="8"/>
  <c r="H39" i="3"/>
  <c r="J14" i="8"/>
  <c r="I13" i="24"/>
  <c r="G39" i="3"/>
  <c r="H13" i="24"/>
  <c r="I14" i="8"/>
  <c r="F39" i="3"/>
  <c r="H14" i="8"/>
  <c r="G13" i="24"/>
  <c r="E39" i="3"/>
  <c r="G14" i="8"/>
  <c r="D39" i="3"/>
  <c r="F13" i="24"/>
  <c r="F14" i="8"/>
  <c r="I38" i="3"/>
  <c r="J12" i="24"/>
  <c r="K13" i="8"/>
  <c r="F11" i="8"/>
  <c r="F11" i="24"/>
  <c r="H38" i="3"/>
  <c r="I12" i="24"/>
  <c r="J13" i="8"/>
  <c r="D36" i="3"/>
  <c r="C18" i="3"/>
  <c r="G38" i="3"/>
  <c r="H12" i="24"/>
  <c r="I13" i="8"/>
  <c r="F38" i="3"/>
  <c r="G12" i="24"/>
  <c r="H13" i="8"/>
  <c r="E38" i="3"/>
  <c r="G13" i="8"/>
  <c r="D38" i="3"/>
  <c r="G36" i="3"/>
  <c r="G11" i="24"/>
  <c r="F13" i="8"/>
  <c r="H11" i="8"/>
  <c r="F12" i="24"/>
  <c r="G11" i="8"/>
  <c r="E36" i="3"/>
  <c r="F36" i="3"/>
  <c r="H11" i="24"/>
  <c r="I11" i="8"/>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L110" i="13"/>
  <c r="H47" i="13"/>
  <c r="G44" i="13"/>
  <c r="G112" i="13"/>
  <c r="H109" i="13"/>
  <c r="G109" i="13"/>
  <c r="H44" i="13"/>
  <c r="J110" i="13"/>
  <c r="G46" i="13"/>
  <c r="F46" i="13" s="1"/>
  <c r="I112" i="13"/>
  <c r="Q50" i="5"/>
  <c r="X50" i="4"/>
  <c r="J44" i="4"/>
  <c r="Q44" i="4"/>
  <c r="I48" i="13"/>
  <c r="J107" i="13"/>
  <c r="I107" i="13"/>
  <c r="H42" i="13"/>
  <c r="F105" i="13"/>
  <c r="F107" i="13" s="1"/>
  <c r="G107" i="13"/>
  <c r="G45" i="13"/>
  <c r="K47" i="13"/>
  <c r="K48" i="13" s="1"/>
  <c r="L112" i="13"/>
  <c r="J50" i="5"/>
  <c r="F102" i="13"/>
  <c r="J47" i="13"/>
  <c r="H45" i="13"/>
  <c r="J111" i="13"/>
  <c r="J109" i="13"/>
  <c r="J113" i="13" l="1"/>
  <c r="F45" i="13"/>
  <c r="H113" i="13"/>
  <c r="L113" i="13"/>
  <c r="F110" i="13"/>
  <c r="J38" i="13"/>
  <c r="F47" i="13"/>
  <c r="G26" i="8"/>
  <c r="AF16" i="8"/>
  <c r="H26" i="8"/>
  <c r="J16" i="8"/>
  <c r="I26" i="8"/>
  <c r="M15" i="24"/>
  <c r="Q49" i="3"/>
  <c r="N26" i="8"/>
  <c r="G25" i="24"/>
  <c r="G51" i="3"/>
  <c r="H25" i="24"/>
  <c r="L51" i="3"/>
  <c r="P51" i="3"/>
  <c r="J50" i="3"/>
  <c r="E23" i="24"/>
  <c r="C49" i="3"/>
  <c r="M51" i="3"/>
  <c r="J49" i="3"/>
  <c r="Q48" i="3"/>
  <c r="AB51" i="3"/>
  <c r="X48" i="3"/>
  <c r="T51" i="3"/>
  <c r="AJ51" i="3"/>
  <c r="AE49" i="3"/>
  <c r="AD51" i="3"/>
  <c r="X49" i="3"/>
  <c r="AK51" i="3"/>
  <c r="AE48" i="3"/>
  <c r="AE51" i="3" s="1"/>
  <c r="Q47" i="3"/>
  <c r="R51" i="3"/>
  <c r="S51" i="3"/>
  <c r="E24" i="8"/>
  <c r="F51" i="3"/>
  <c r="J48" i="3"/>
  <c r="O51" i="3"/>
  <c r="V51" i="3"/>
  <c r="W51" i="3"/>
  <c r="Q50" i="3"/>
  <c r="U51" i="3"/>
  <c r="S25" i="8"/>
  <c r="Q23" i="24"/>
  <c r="V25" i="24"/>
  <c r="S24" i="8"/>
  <c r="W26" i="8"/>
  <c r="U25" i="24"/>
  <c r="S25" i="24"/>
  <c r="U26" i="8"/>
  <c r="X26" i="8"/>
  <c r="Q24" i="24"/>
  <c r="Y26" i="8"/>
  <c r="V26" i="8"/>
  <c r="T25" i="24"/>
  <c r="K23" i="24"/>
  <c r="R26" i="8"/>
  <c r="K21" i="24"/>
  <c r="M26" i="8"/>
  <c r="Q26" i="8"/>
  <c r="O26" i="8"/>
  <c r="P25" i="24"/>
  <c r="L24" i="8"/>
  <c r="K22" i="24"/>
  <c r="L25" i="24"/>
  <c r="M25" i="24"/>
  <c r="L23" i="8"/>
  <c r="O25" i="24"/>
  <c r="L25" i="8"/>
  <c r="K24" i="24"/>
  <c r="AG15" i="24"/>
  <c r="AS14" i="25"/>
  <c r="AB15" i="24"/>
  <c r="AE16" i="8"/>
  <c r="R16" i="8"/>
  <c r="K14" i="24"/>
  <c r="AD16" i="8"/>
  <c r="V15" i="24"/>
  <c r="C40" i="3"/>
  <c r="F16" i="8"/>
  <c r="Q13" i="24"/>
  <c r="S15" i="24"/>
  <c r="U15" i="24"/>
  <c r="AB16" i="8"/>
  <c r="Y15" i="24"/>
  <c r="AC12" i="24"/>
  <c r="AH15" i="24"/>
  <c r="H41" i="3"/>
  <c r="Y16" i="8"/>
  <c r="AM16" i="8"/>
  <c r="AC13" i="24"/>
  <c r="F41" i="3"/>
  <c r="H16" i="8"/>
  <c r="I15" i="24"/>
  <c r="K16" i="8"/>
  <c r="E13" i="24"/>
  <c r="E15" i="8"/>
  <c r="Q12" i="24"/>
  <c r="X16" i="8"/>
  <c r="T15" i="24"/>
  <c r="Z15" i="24"/>
  <c r="AK16" i="8"/>
  <c r="AE15" i="24"/>
  <c r="AJ16" i="8"/>
  <c r="E41" i="3"/>
  <c r="J15" i="24"/>
  <c r="J38" i="3"/>
  <c r="L41" i="3"/>
  <c r="V16" i="8"/>
  <c r="W12" i="24"/>
  <c r="AI16" i="8"/>
  <c r="AF15" i="24"/>
  <c r="I16" i="8"/>
  <c r="I41" i="3"/>
  <c r="E14" i="24"/>
  <c r="W13" i="24"/>
  <c r="AA15" i="24"/>
  <c r="AC16" i="8"/>
  <c r="AL16" i="8"/>
  <c r="AA41" i="3"/>
  <c r="AS37" i="4"/>
  <c r="AZ15" i="9"/>
  <c r="AW40" i="4"/>
  <c r="AR14" i="25"/>
  <c r="W16" i="8"/>
  <c r="S41" i="3"/>
  <c r="U16" i="8"/>
  <c r="P16" i="8"/>
  <c r="Q16" i="8"/>
  <c r="K12" i="24"/>
  <c r="AO11" i="25"/>
  <c r="AQ14" i="25"/>
  <c r="AO12" i="25"/>
  <c r="AS36" i="4"/>
  <c r="AY15" i="9"/>
  <c r="AU12" i="9"/>
  <c r="AX15" i="9"/>
  <c r="AU40" i="4"/>
  <c r="BA15" i="9"/>
  <c r="AT14" i="25"/>
  <c r="AX40" i="4"/>
  <c r="AU13" i="9"/>
  <c r="AW15" i="9"/>
  <c r="AU11" i="9"/>
  <c r="AY40" i="4"/>
  <c r="O16" i="8"/>
  <c r="N16" i="8"/>
  <c r="O15" i="24"/>
  <c r="L12" i="8"/>
  <c r="K13" i="24"/>
  <c r="N15" i="24"/>
  <c r="P15" i="24"/>
  <c r="L13" i="8"/>
  <c r="L14" i="8"/>
  <c r="L15" i="8"/>
  <c r="C39" i="3"/>
  <c r="AC41" i="3"/>
  <c r="E13" i="8"/>
  <c r="G15" i="24"/>
  <c r="P41" i="3"/>
  <c r="AG41" i="3"/>
  <c r="H15" i="24"/>
  <c r="E12" i="24"/>
  <c r="G41" i="3"/>
  <c r="O41" i="3"/>
  <c r="G16" i="8"/>
  <c r="AB41" i="3"/>
  <c r="C36" i="3"/>
  <c r="E11" i="24"/>
  <c r="J40" i="3"/>
  <c r="M41" i="3"/>
  <c r="J39" i="3"/>
  <c r="AG13" i="8"/>
  <c r="AK41" i="3"/>
  <c r="T41" i="3"/>
  <c r="Q39" i="3"/>
  <c r="X38" i="3"/>
  <c r="Z14" i="8"/>
  <c r="AD41" i="3"/>
  <c r="AG14" i="8"/>
  <c r="Q38" i="3"/>
  <c r="AJ41" i="3"/>
  <c r="E11" i="8"/>
  <c r="E14" i="8"/>
  <c r="J37" i="3"/>
  <c r="Q37" i="3"/>
  <c r="U41" i="3"/>
  <c r="AE39" i="3"/>
  <c r="Z13" i="8"/>
  <c r="Q36" i="3"/>
  <c r="R41" i="3"/>
  <c r="X39" i="3"/>
  <c r="AE38" i="3"/>
  <c r="C38" i="3"/>
  <c r="N41" i="3"/>
  <c r="W41" i="3"/>
  <c r="S14" i="8"/>
  <c r="X36" i="3"/>
  <c r="Y41" i="3"/>
  <c r="AH41" i="3"/>
  <c r="V41" i="3"/>
  <c r="S13" i="8"/>
  <c r="S12" i="8"/>
  <c r="Z41" i="3"/>
  <c r="AI41" i="3"/>
  <c r="AE36" i="3"/>
  <c r="AF41" i="3"/>
  <c r="AV40" i="4"/>
  <c r="AS38" i="4"/>
  <c r="AU10" i="9"/>
  <c r="AV15" i="9"/>
  <c r="AT40" i="4"/>
  <c r="AS35" i="4"/>
  <c r="AP14" i="25"/>
  <c r="AO10" i="25"/>
  <c r="AG23" i="8"/>
  <c r="AM26" i="8"/>
  <c r="AG24" i="8"/>
  <c r="AL26" i="8"/>
  <c r="AG25" i="24"/>
  <c r="AC23" i="24"/>
  <c r="AC22" i="24"/>
  <c r="AH25" i="24"/>
  <c r="AC11" i="24"/>
  <c r="AD15" i="24"/>
  <c r="AG11" i="8"/>
  <c r="AH16" i="8"/>
  <c r="AD26" i="8"/>
  <c r="Z23" i="8"/>
  <c r="AF26" i="8"/>
  <c r="Z24" i="8"/>
  <c r="Z25" i="24"/>
  <c r="W22" i="24"/>
  <c r="W23" i="24"/>
  <c r="AB25" i="24"/>
  <c r="Z11" i="8"/>
  <c r="AA16" i="8"/>
  <c r="X15" i="24"/>
  <c r="W11" i="24"/>
  <c r="S23" i="8"/>
  <c r="Q22" i="24"/>
  <c r="T26" i="8"/>
  <c r="S22" i="8"/>
  <c r="R25" i="24"/>
  <c r="Q21" i="24"/>
  <c r="S11" i="8"/>
  <c r="T16" i="8"/>
  <c r="R15" i="24"/>
  <c r="Q11" i="24"/>
  <c r="K51" i="3"/>
  <c r="J47" i="3"/>
  <c r="K41" i="3"/>
  <c r="J36" i="3"/>
  <c r="L22" i="8"/>
  <c r="L11" i="8"/>
  <c r="M16" i="8"/>
  <c r="L15" i="24"/>
  <c r="K11" i="24"/>
  <c r="F26" i="8"/>
  <c r="E23" i="8"/>
  <c r="E22" i="24"/>
  <c r="F25" i="24"/>
  <c r="D51" i="3"/>
  <c r="C48" i="3"/>
  <c r="C51" i="3" s="1"/>
  <c r="F15" i="24"/>
  <c r="D41" i="3"/>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25" i="24" l="1"/>
  <c r="J51" i="3"/>
  <c r="W25" i="24"/>
  <c r="AC25" i="24"/>
  <c r="E26" i="8"/>
  <c r="Z26" i="8"/>
  <c r="AG26" i="8"/>
  <c r="Q51" i="3"/>
  <c r="X51" i="3"/>
  <c r="S26" i="8"/>
  <c r="Q25" i="24"/>
  <c r="L26" i="8"/>
  <c r="K25" i="24"/>
  <c r="Z16" i="8"/>
  <c r="W15" i="24"/>
  <c r="AC15" i="24"/>
  <c r="Q15" i="24"/>
  <c r="S16" i="8"/>
  <c r="AG16" i="8"/>
  <c r="AO14" i="25"/>
  <c r="K15" i="24"/>
  <c r="AU15" i="9"/>
  <c r="AS40" i="4"/>
  <c r="L16" i="8"/>
  <c r="AE41" i="3"/>
  <c r="X41" i="3"/>
  <c r="Q41" i="3"/>
  <c r="E15" i="24"/>
  <c r="C41" i="3"/>
  <c r="J41" i="3"/>
  <c r="E16" i="8"/>
  <c r="F38" i="13"/>
  <c r="F103" i="13"/>
  <c r="F113" i="13"/>
</calcChain>
</file>

<file path=xl/sharedStrings.xml><?xml version="1.0" encoding="utf-8"?>
<sst xmlns="http://schemas.openxmlformats.org/spreadsheetml/2006/main" count="2434" uniqueCount="531">
  <si>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</si>
  <si>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</si>
  <si>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</si>
  <si>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</si>
  <si>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</si>
  <si>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</si>
  <si>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</si>
  <si>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</si>
  <si>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</si>
  <si>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</si>
  <si>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</si>
  <si>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</si>
  <si>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</si>
  <si>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</si>
  <si>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</si>
  <si>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</si>
  <si>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</si>
  <si>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</si>
  <si>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</si>
  <si>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</si>
  <si>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</si>
  <si>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</si>
  <si>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</si>
  <si>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</si>
  <si>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</si>
  <si>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</si>
  <si>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</si>
  <si>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</si>
  <si>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</si>
  <si>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</si>
  <si>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</si>
  <si>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</si>
  <si>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</si>
  <si>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</si>
  <si>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</si>
  <si>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</si>
  <si>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</si>
  <si>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</si>
  <si>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</si>
  <si>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</si>
  <si>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</si>
  <si>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</si>
  <si>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</si>
  <si>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</si>
  <si>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</si>
  <si>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</si>
  <si>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</si>
  <si>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</si>
  <si>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</si>
  <si>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</si>
  <si>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</si>
  <si>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</si>
  <si>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</si>
  <si>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</si>
  <si>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</si>
  <si>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</si>
  <si>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</si>
  <si>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</si>
  <si>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</si>
  <si>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</si>
  <si>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</si>
  <si>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</si>
  <si>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</si>
  <si>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</si>
  <si>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</si>
  <si>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</si>
  <si>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</si>
  <si>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</si>
  <si>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</si>
  <si>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</si>
  <si>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</si>
  <si>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</si>
  <si>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</si>
  <si>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</si>
  <si>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</si>
  <si>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</si>
  <si>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</si>
  <si>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</si>
  <si>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</si>
  <si>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</si>
  <si>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</si>
  <si>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</si>
  <si>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</si>
  <si>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</si>
  <si>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</si>
  <si>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</si>
  <si>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</si>
  <si>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</si>
  <si>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</si>
  <si>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</si>
  <si>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</si>
  <si>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</si>
  <si>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</si>
  <si>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</si>
  <si>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</si>
  <si>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</si>
  <si>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</si>
  <si>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</si>
  <si>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</si>
  <si>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</si>
  <si>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</si>
  <si>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</si>
  <si>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</si>
  <si>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</si>
  <si>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</si>
  <si>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</si>
  <si>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</si>
  <si>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</si>
  <si>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</si>
  <si>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</si>
  <si>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</si>
  <si>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</si>
  <si>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</si>
  <si>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</si>
  <si>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</si>
  <si>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</si>
  <si>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</si>
  <si>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</si>
  <si>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</si>
  <si>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</si>
  <si>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</si>
  <si>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</si>
  <si>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</si>
  <si>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</si>
  <si>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</si>
  <si>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</si>
  <si>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</si>
  <si>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</si>
  <si>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</si>
  <si>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</si>
  <si>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</si>
  <si>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</si>
  <si>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</si>
  <si>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</si>
  <si>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</si>
  <si>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</si>
  <si>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</si>
  <si>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</si>
  <si>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</si>
  <si>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</si>
  <si>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</si>
  <si>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</si>
  <si>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</si>
  <si>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</si>
  <si>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</si>
  <si>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</si>
  <si>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</si>
  <si>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</si>
  <si>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</si>
  <si>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</si>
  <si>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</si>
  <si>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</si>
  <si>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</si>
  <si>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</si>
  <si>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</si>
  <si>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</si>
  <si>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</si>
  <si>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</si>
  <si>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</si>
  <si>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</si>
  <si>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</si>
  <si>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</si>
  <si>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</si>
  <si>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</si>
  <si>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</si>
  <si>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</si>
  <si>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</si>
  <si>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</si>
  <si>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</si>
  <si>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</si>
  <si>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</si>
  <si>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</si>
  <si>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</si>
  <si>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</si>
  <si>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</si>
  <si>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</si>
  <si>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</si>
  <si>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</si>
  <si>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</si>
  <si>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</si>
  <si>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</si>
  <si>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</si>
  <si>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</si>
  <si>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</si>
  <si>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</si>
  <si>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</si>
  <si>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</si>
  <si>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</si>
  <si>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</si>
  <si>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</si>
  <si>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</si>
  <si>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</si>
  <si>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</si>
  <si>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</si>
  <si>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</si>
  <si>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</si>
  <si>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</si>
  <si>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</si>
  <si>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</si>
  <si>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</si>
  <si>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</si>
  <si>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</si>
  <si>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</si>
  <si>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</si>
  <si>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</si>
  <si>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</si>
  <si>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</si>
  <si>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</si>
  <si>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</si>
  <si>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</si>
  <si>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</si>
  <si>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</si>
  <si>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</si>
  <si>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</si>
  <si>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</si>
  <si>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</si>
  <si>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</si>
  <si>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</si>
  <si>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</si>
  <si>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</si>
  <si>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</si>
  <si>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</si>
  <si>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</si>
  <si>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</si>
  <si>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</si>
  <si>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</si>
  <si>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</si>
  <si>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</si>
  <si>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</si>
  <si>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</si>
  <si>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</si>
  <si>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</si>
  <si>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</si>
  <si>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</si>
  <si>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</si>
  <si>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</si>
  <si>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</si>
  <si>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</si>
  <si>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</si>
  <si>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</si>
  <si>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</si>
  <si>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</si>
  <si>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</si>
  <si>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</si>
  <si>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</si>
  <si>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</si>
  <si>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</si>
  <si>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</si>
  <si>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</si>
  <si>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</si>
  <si>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</si>
  <si>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</si>
  <si>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</si>
  <si>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</si>
  <si>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</si>
  <si>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</si>
  <si>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</si>
  <si>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</si>
  <si>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</si>
  <si>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</si>
  <si>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</si>
  <si>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</si>
  <si>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</si>
  <si>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</si>
  <si>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</si>
  <si>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</si>
  <si>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</si>
  <si>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</si>
  <si>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</si>
  <si>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</si>
  <si>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</si>
  <si>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</si>
  <si>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</si>
  <si>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</si>
  <si>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</si>
  <si>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</si>
  <si>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</si>
  <si>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</si>
  <si>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</si>
  <si>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</si>
  <si>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</si>
  <si>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</si>
  <si>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</si>
  <si>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</si>
  <si>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</si>
  <si>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</si>
  <si>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</si>
  <si>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</si>
  <si>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</si>
  <si>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</si>
  <si>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</si>
  <si>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</si>
  <si>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</si>
  <si>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</si>
  <si>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</si>
  <si>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</si>
  <si>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</si>
  <si>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</si>
  <si>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</si>
  <si>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</si>
  <si>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</si>
  <si>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</si>
  <si>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</si>
  <si>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</si>
  <si>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</si>
  <si>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</si>
  <si>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</si>
  <si>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</si>
  <si>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</si>
  <si>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</si>
  <si>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</si>
  <si>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</si>
  <si>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</si>
  <si>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</si>
  <si>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</si>
  <si>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</si>
  <si>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</si>
  <si>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</si>
  <si>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</si>
  <si>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</si>
  <si>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</si>
  <si>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</si>
  <si>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</si>
  <si>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</si>
  <si>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</si>
  <si>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</si>
  <si>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</si>
  <si>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</si>
  <si>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</si>
  <si>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</si>
  <si>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</si>
  <si>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</si>
  <si>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</si>
  <si>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</si>
  <si>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</si>
  <si>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</si>
  <si>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</si>
  <si>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</si>
  <si>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</si>
  <si>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</si>
  <si>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</si>
  <si>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</si>
  <si>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</si>
  <si>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</si>
  <si>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</si>
  <si>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</si>
  <si>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</si>
  <si>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</si>
  <si>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</si>
  <si>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</si>
  <si>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</si>
  <si>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</si>
  <si>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</si>
  <si>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</si>
  <si>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</si>
  <si>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</si>
  <si>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</si>
  <si>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</si>
  <si>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</si>
  <si>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</si>
  <si>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</si>
  <si>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</si>
  <si>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</si>
  <si>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</si>
  <si>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</si>
  <si>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</si>
  <si>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</si>
  <si>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</si>
  <si>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</si>
  <si>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</si>
  <si>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</si>
  <si>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</si>
  <si>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</si>
  <si>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</si>
  <si>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</si>
  <si>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</si>
  <si>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</si>
  <si>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</si>
  <si>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</si>
  <si>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</si>
  <si>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</si>
  <si>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</si>
  <si>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</si>
  <si>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</si>
  <si>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</si>
  <si>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</si>
  <si>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</si>
  <si>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</si>
  <si>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</si>
  <si>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</si>
  <si>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</si>
  <si>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</si>
  <si>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</si>
  <si>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</si>
  <si>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</si>
  <si>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</si>
  <si>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</si>
  <si>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</si>
  <si>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</si>
  <si>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</si>
  <si>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</si>
  <si>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</si>
  <si>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</si>
  <si>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</si>
  <si>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</si>
  <si>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</si>
  <si>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</si>
  <si>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</si>
  <si>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</si>
  <si>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</si>
  <si>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</si>
  <si>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</si>
  <si>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</si>
  <si>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</si>
  <si>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</si>
  <si>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</si>
  <si>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</si>
  <si>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</si>
  <si>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</si>
  <si>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</si>
  <si>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</si>
  <si>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</si>
  <si>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</si>
  <si>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</si>
  <si>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</si>
  <si>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</si>
  <si>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</si>
  <si>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</si>
  <si>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</si>
  <si>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</si>
  <si>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</si>
  <si>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</si>
  <si>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</si>
  <si>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</si>
  <si>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</si>
  <si>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</si>
  <si>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</si>
  <si>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</si>
  <si>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</si>
  <si>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</si>
  <si>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</si>
  <si>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</si>
  <si>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</si>
  <si>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</si>
  <si>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</si>
  <si>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</si>
  <si>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</si>
  <si>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</si>
  <si>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</si>
  <si>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</si>
  <si>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</si>
  <si>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</si>
  <si>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</si>
  <si>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</si>
  <si>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</si>
  <si>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</si>
  <si>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</si>
  <si>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</si>
  <si>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</si>
  <si>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</si>
  <si>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</si>
  <si>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</si>
  <si>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</si>
  <si>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</si>
  <si>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</si>
  <si>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</si>
  <si>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</si>
  <si>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</si>
  <si>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</si>
  <si>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</si>
  <si>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</si>
  <si>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</si>
  <si>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</si>
  <si>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</si>
  <si>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</si>
  <si>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</si>
  <si>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</si>
  <si>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</si>
  <si>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</si>
  <si>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</si>
  <si>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</si>
  <si>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</si>
  <si>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</si>
  <si>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</si>
  <si>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</si>
  <si>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</si>
  <si>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</si>
  <si>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</si>
  <si>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</si>
  <si>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</si>
  <si>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</si>
  <si>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</si>
  <si>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</si>
  <si>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</si>
  <si>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</si>
  <si>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</si>
  <si>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</si>
  <si>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</si>
  <si>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</si>
  <si>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</si>
  <si>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</si>
  <si>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</si>
  <si>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</si>
  <si>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</si>
  <si>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</si>
  <si>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</si>
  <si>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</si>
  <si>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</si>
  <si>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</si>
  <si>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</si>
  <si>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</si>
  <si>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</si>
  <si>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</si>
  <si>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</si>
  <si>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</si>
  <si>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</si>
  <si>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</si>
  <si>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</si>
  <si>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</si>
  <si>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</si>
  <si>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</si>
  <si>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</si>
  <si>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</si>
  <si>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</si>
  <si>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</si>
  <si>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</si>
  <si>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</si>
  <si>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</si>
  <si>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</si>
  <si>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בתיה לונדון</t>
  </si>
  <si>
    <t>03-6070548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</si>
</sst>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8">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xf numFmtId="43" fontId="30" fillId="0" borderId="0" applyFont="0" applyFill="0" applyBorder="0" applyAlignment="0" applyProtection="0"/>
  </cellStyleXfs>
  <cellXfs count="564">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2" fillId="4" borderId="11" xfId="3" applyNumberFormat="1" applyFont="1" applyFill="1" applyBorder="1" applyAlignment="1" applyProtection="1">
      <alignment horizontal="center" vertical="center" wrapText="1" readingOrder="2"/>
      <protection locked="0"/>
    </xf>
    <xf numFmtId="43" fontId="12" fillId="4" borderId="11" xfId="7" applyFont="1" applyFill="1" applyBorder="1" applyAlignment="1" applyProtection="1">
      <alignment horizontal="center" vertical="center" wrapText="1" readingOrder="2"/>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4" fillId="11" borderId="0" xfId="2" applyFont="1" applyFill="1" applyAlignment="1" applyProtection="1">
      <alignment horizontal="right" vertical="top" wrapText="1"/>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8">
    <cellStyle name="Comma" xfId="7" builtinId="3"/>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pirus"/>
    </sheetNames>
    <sheetDataSet>
      <sheetData sheetId="0">
        <row r="3">
          <cell r="E3">
            <v>4942</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election activeCell="C11" sqref="C11:N11"/>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80" t="s">
        <v>2</v>
      </c>
      <c r="D3" s="380"/>
      <c r="E3" s="380"/>
      <c r="F3" s="380"/>
      <c r="G3" s="380"/>
      <c r="H3" s="380"/>
      <c r="I3" s="380"/>
      <c r="J3" s="380"/>
      <c r="K3" s="380"/>
      <c r="L3" s="380"/>
      <c r="M3" s="380"/>
      <c r="N3" s="380"/>
    </row>
    <row r="4" spans="2:14" ht="29.25" customHeight="1" x14ac:dyDescent="0.2">
      <c r="B4" s="3" t="s">
        <v>3</v>
      </c>
      <c r="C4" s="380" t="s">
        <v>4</v>
      </c>
      <c r="D4" s="380"/>
      <c r="E4" s="380"/>
      <c r="F4" s="380"/>
      <c r="G4" s="380"/>
      <c r="H4" s="380"/>
      <c r="I4" s="380"/>
      <c r="J4" s="380"/>
      <c r="K4" s="380"/>
      <c r="L4" s="380"/>
      <c r="M4" s="380"/>
      <c r="N4" s="380"/>
    </row>
    <row r="5" spans="2:14" ht="15" customHeight="1" x14ac:dyDescent="0.2">
      <c r="B5" s="3" t="s">
        <v>5</v>
      </c>
      <c r="C5" s="382" t="s">
        <v>497</v>
      </c>
      <c r="D5" s="382"/>
      <c r="E5" s="382"/>
      <c r="F5" s="382"/>
      <c r="G5" s="382"/>
      <c r="H5" s="382"/>
      <c r="I5" s="382"/>
      <c r="J5" s="382"/>
      <c r="K5" s="382"/>
      <c r="L5" s="382"/>
      <c r="M5" s="382"/>
      <c r="N5" s="382"/>
    </row>
    <row r="6" spans="2:14" ht="15" customHeight="1" x14ac:dyDescent="0.2">
      <c r="B6" s="3"/>
      <c r="C6" s="382" t="s">
        <v>528</v>
      </c>
      <c r="D6" s="382"/>
      <c r="E6" s="382"/>
      <c r="F6" s="382"/>
      <c r="G6" s="382"/>
      <c r="H6" s="382"/>
      <c r="I6" s="382"/>
      <c r="J6" s="382"/>
      <c r="K6" s="382"/>
      <c r="L6" s="382"/>
      <c r="M6" s="382"/>
      <c r="N6" s="382"/>
    </row>
    <row r="7" spans="2:14" ht="18.75" customHeight="1" x14ac:dyDescent="0.2">
      <c r="B7" s="3" t="s">
        <v>6</v>
      </c>
      <c r="C7" s="380" t="s">
        <v>459</v>
      </c>
      <c r="D7" s="380"/>
      <c r="E7" s="380"/>
      <c r="F7" s="380"/>
      <c r="G7" s="380"/>
      <c r="H7" s="380"/>
      <c r="I7" s="380"/>
      <c r="J7" s="380"/>
      <c r="K7" s="380"/>
      <c r="L7" s="380"/>
      <c r="M7" s="380"/>
      <c r="N7" s="380"/>
    </row>
    <row r="8" spans="2:14" ht="15" x14ac:dyDescent="0.2">
      <c r="B8" s="3" t="s">
        <v>7</v>
      </c>
      <c r="C8" s="380" t="s">
        <v>460</v>
      </c>
      <c r="D8" s="380"/>
      <c r="E8" s="380"/>
      <c r="F8" s="380"/>
      <c r="G8" s="380"/>
      <c r="H8" s="380"/>
      <c r="I8" s="380"/>
      <c r="J8" s="380"/>
      <c r="K8" s="380"/>
      <c r="L8" s="380"/>
      <c r="M8" s="380"/>
      <c r="N8" s="380"/>
    </row>
    <row r="9" spans="2:14" ht="15" x14ac:dyDescent="0.2">
      <c r="B9" s="3" t="s">
        <v>8</v>
      </c>
      <c r="C9" s="380" t="s">
        <v>461</v>
      </c>
      <c r="D9" s="380"/>
      <c r="E9" s="380"/>
      <c r="F9" s="380"/>
      <c r="G9" s="380"/>
      <c r="H9" s="380"/>
      <c r="I9" s="380"/>
      <c r="J9" s="380"/>
      <c r="K9" s="380"/>
      <c r="L9" s="380"/>
      <c r="M9" s="380"/>
      <c r="N9" s="380"/>
    </row>
    <row r="10" spans="2:14" ht="15" x14ac:dyDescent="0.2">
      <c r="B10" s="3" t="s">
        <v>9</v>
      </c>
      <c r="C10" s="382" t="s">
        <v>463</v>
      </c>
      <c r="D10" s="382"/>
      <c r="E10" s="382"/>
      <c r="F10" s="382"/>
      <c r="G10" s="382"/>
      <c r="H10" s="382"/>
      <c r="I10" s="382"/>
      <c r="J10" s="382"/>
      <c r="K10" s="382"/>
      <c r="L10" s="382"/>
      <c r="M10" s="382"/>
      <c r="N10" s="382"/>
    </row>
    <row r="11" spans="2:14" ht="15" x14ac:dyDescent="0.2">
      <c r="B11" s="3" t="s">
        <v>10</v>
      </c>
      <c r="C11" s="382" t="s">
        <v>464</v>
      </c>
      <c r="D11" s="382"/>
      <c r="E11" s="382"/>
      <c r="F11" s="382"/>
      <c r="G11" s="382"/>
      <c r="H11" s="382"/>
      <c r="I11" s="382"/>
      <c r="J11" s="382"/>
      <c r="K11" s="382"/>
      <c r="L11" s="382"/>
      <c r="M11" s="382"/>
      <c r="N11" s="382"/>
    </row>
    <row r="12" spans="2:14" ht="16.5" customHeight="1" x14ac:dyDescent="0.2">
      <c r="B12" s="3" t="s">
        <v>11</v>
      </c>
      <c r="C12" s="380" t="s">
        <v>12</v>
      </c>
      <c r="D12" s="380"/>
      <c r="E12" s="380"/>
      <c r="F12" s="380"/>
      <c r="G12" s="380"/>
      <c r="H12" s="380"/>
      <c r="I12" s="380"/>
      <c r="J12" s="380"/>
      <c r="K12" s="380"/>
      <c r="L12" s="380"/>
      <c r="M12" s="380"/>
      <c r="N12" s="380"/>
    </row>
    <row r="13" spans="2:14" ht="15" x14ac:dyDescent="0.2">
      <c r="B13" s="3" t="s">
        <v>13</v>
      </c>
      <c r="C13" s="380" t="s">
        <v>14</v>
      </c>
      <c r="D13" s="380"/>
      <c r="E13" s="380"/>
      <c r="F13" s="380"/>
      <c r="G13" s="380"/>
      <c r="H13" s="380"/>
      <c r="I13" s="380"/>
      <c r="J13" s="380"/>
      <c r="K13" s="380"/>
      <c r="L13" s="380"/>
      <c r="M13" s="380"/>
      <c r="N13" s="380"/>
    </row>
    <row r="14" spans="2:14" ht="15" x14ac:dyDescent="0.2">
      <c r="B14" s="3" t="s">
        <v>15</v>
      </c>
      <c r="C14" s="380" t="s">
        <v>448</v>
      </c>
      <c r="D14" s="380"/>
      <c r="E14" s="380"/>
      <c r="F14" s="380"/>
      <c r="G14" s="380"/>
      <c r="H14" s="380"/>
      <c r="I14" s="380"/>
      <c r="J14" s="380"/>
      <c r="K14" s="380"/>
      <c r="L14" s="380"/>
      <c r="M14" s="380"/>
      <c r="N14" s="380"/>
    </row>
    <row r="15" spans="2:14" ht="15" x14ac:dyDescent="0.2">
      <c r="B15" s="3" t="s">
        <v>16</v>
      </c>
      <c r="C15" s="380" t="s">
        <v>449</v>
      </c>
      <c r="D15" s="380"/>
      <c r="E15" s="380"/>
      <c r="F15" s="380"/>
      <c r="G15" s="380"/>
      <c r="H15" s="380"/>
      <c r="I15" s="380"/>
      <c r="J15" s="380"/>
      <c r="K15" s="380"/>
      <c r="L15" s="380"/>
      <c r="M15" s="380"/>
      <c r="N15" s="380"/>
    </row>
    <row r="16" spans="2:14" ht="15" x14ac:dyDescent="0.2">
      <c r="B16" s="3" t="s">
        <v>17</v>
      </c>
      <c r="C16" s="380" t="s">
        <v>450</v>
      </c>
      <c r="D16" s="380"/>
      <c r="E16" s="380"/>
      <c r="F16" s="380"/>
      <c r="G16" s="380"/>
      <c r="H16" s="380"/>
      <c r="I16" s="380"/>
      <c r="J16" s="380"/>
      <c r="K16" s="380"/>
      <c r="L16" s="380"/>
      <c r="M16" s="380"/>
      <c r="N16" s="380"/>
    </row>
    <row r="17" spans="2:15" ht="15" x14ac:dyDescent="0.2">
      <c r="B17" s="3" t="s">
        <v>18</v>
      </c>
      <c r="C17" s="380" t="s">
        <v>451</v>
      </c>
      <c r="D17" s="380"/>
      <c r="E17" s="380"/>
      <c r="F17" s="380"/>
      <c r="G17" s="380"/>
      <c r="H17" s="380"/>
      <c r="I17" s="380"/>
      <c r="J17" s="380"/>
      <c r="K17" s="380"/>
      <c r="L17" s="380"/>
      <c r="M17" s="380"/>
      <c r="N17" s="380"/>
    </row>
    <row r="21" spans="2:15" ht="15.75" x14ac:dyDescent="0.25">
      <c r="B21" s="5" t="s">
        <v>19</v>
      </c>
      <c r="C21" s="6"/>
      <c r="D21" s="6"/>
      <c r="E21" s="6"/>
      <c r="F21" s="6"/>
      <c r="G21" s="7"/>
      <c r="H21" s="7"/>
      <c r="I21" s="7"/>
      <c r="J21" s="7"/>
      <c r="K21" s="7"/>
      <c r="L21" s="7"/>
      <c r="M21" s="7"/>
      <c r="N21" s="7"/>
    </row>
    <row r="22" spans="2:15" ht="15" x14ac:dyDescent="0.2">
      <c r="B22" s="7" t="s">
        <v>1</v>
      </c>
      <c r="C22" s="381" t="s">
        <v>20</v>
      </c>
      <c r="D22" s="381"/>
      <c r="E22" s="381"/>
      <c r="F22" s="381"/>
      <c r="G22" s="381"/>
      <c r="H22" s="381"/>
      <c r="I22" s="381"/>
      <c r="J22" s="381"/>
      <c r="K22" s="381"/>
      <c r="L22" s="381"/>
      <c r="M22" s="381"/>
      <c r="N22" s="381"/>
    </row>
    <row r="23" spans="2:15" ht="15" x14ac:dyDescent="0.2">
      <c r="B23" s="7" t="s">
        <v>3</v>
      </c>
      <c r="C23" s="381" t="s">
        <v>21</v>
      </c>
      <c r="D23" s="381"/>
      <c r="E23" s="381"/>
      <c r="F23" s="381"/>
      <c r="G23" s="381"/>
      <c r="H23" s="381"/>
      <c r="I23" s="381"/>
      <c r="J23" s="381"/>
      <c r="K23" s="381"/>
      <c r="L23" s="381"/>
      <c r="M23" s="381"/>
      <c r="N23" s="381"/>
    </row>
    <row r="24" spans="2:15" ht="15" x14ac:dyDescent="0.2">
      <c r="B24" s="7" t="s">
        <v>5</v>
      </c>
      <c r="C24" s="381" t="s">
        <v>22</v>
      </c>
      <c r="D24" s="381"/>
      <c r="E24" s="381"/>
      <c r="F24" s="381"/>
      <c r="G24" s="381"/>
      <c r="H24" s="381"/>
      <c r="I24" s="381"/>
      <c r="J24" s="381"/>
      <c r="K24" s="381"/>
      <c r="L24" s="381"/>
      <c r="M24" s="381"/>
      <c r="N24" s="381"/>
    </row>
    <row r="25" spans="2:15" ht="33.75" customHeight="1" x14ac:dyDescent="0.2">
      <c r="B25" s="7" t="s">
        <v>6</v>
      </c>
      <c r="C25" s="381" t="s">
        <v>23</v>
      </c>
      <c r="D25" s="381"/>
      <c r="E25" s="381"/>
      <c r="F25" s="381"/>
      <c r="G25" s="381"/>
      <c r="H25" s="381"/>
      <c r="I25" s="381"/>
      <c r="J25" s="381"/>
      <c r="K25" s="381"/>
      <c r="L25" s="381"/>
      <c r="M25" s="381"/>
      <c r="N25" s="381"/>
      <c r="O25" s="381"/>
    </row>
    <row r="26" spans="2:15" ht="15" x14ac:dyDescent="0.2">
      <c r="B26" s="7" t="s">
        <v>24</v>
      </c>
      <c r="C26" s="381" t="s">
        <v>25</v>
      </c>
      <c r="D26" s="381"/>
      <c r="E26" s="381"/>
      <c r="F26" s="381"/>
      <c r="G26" s="381"/>
      <c r="H26" s="381"/>
      <c r="I26" s="381"/>
      <c r="J26" s="381"/>
      <c r="K26" s="381"/>
      <c r="L26" s="381"/>
      <c r="M26" s="381"/>
      <c r="N26" s="381"/>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F13" sqref="F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ש. שלמה חברה לביטוח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9" t="s">
        <v>144</v>
      </c>
      <c r="D8" s="482" t="s">
        <v>145</v>
      </c>
      <c r="E8" s="483"/>
      <c r="F8" s="483"/>
      <c r="G8" s="483"/>
      <c r="H8" s="483"/>
      <c r="I8" s="483"/>
      <c r="J8" s="484"/>
      <c r="K8" s="485" t="s">
        <v>146</v>
      </c>
      <c r="L8" s="485"/>
      <c r="M8" s="485"/>
      <c r="N8" s="485"/>
      <c r="O8" s="485"/>
      <c r="P8" s="485"/>
      <c r="Q8" s="485"/>
    </row>
    <row r="9" spans="2:17" ht="40.5" customHeight="1" x14ac:dyDescent="0.2">
      <c r="B9" s="45"/>
      <c r="C9" s="48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K11" sqref="K11"/>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ש. שלמה חברה לביטוח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9" t="s">
        <v>144</v>
      </c>
      <c r="D8" s="482" t="s">
        <v>145</v>
      </c>
      <c r="E8" s="483"/>
      <c r="F8" s="483"/>
      <c r="G8" s="483"/>
      <c r="H8" s="483"/>
      <c r="I8" s="483"/>
      <c r="J8" s="484"/>
      <c r="K8" s="485" t="s">
        <v>146</v>
      </c>
      <c r="L8" s="485"/>
      <c r="M8" s="485"/>
      <c r="N8" s="485"/>
      <c r="O8" s="485"/>
      <c r="P8" s="485"/>
      <c r="Q8" s="485"/>
    </row>
    <row r="9" spans="2:17" ht="40.5" customHeight="1" x14ac:dyDescent="0.2">
      <c r="B9" s="45"/>
      <c r="C9" s="48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D12" sqref="D12"/>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ש. שלמה חברה לביטוח בע''מ</v>
      </c>
    </row>
    <row r="3" spans="2:17" ht="14.25" customHeight="1" x14ac:dyDescent="0.25">
      <c r="B3" s="183" t="str">
        <f>CONCATENATE(הוראות!Z13,הוראות!F13)</f>
        <v>הנתונים ביחידות בודדות לשנת 2017</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9" t="s">
        <v>144</v>
      </c>
      <c r="D8" s="482" t="s">
        <v>145</v>
      </c>
      <c r="E8" s="483"/>
      <c r="F8" s="483"/>
      <c r="G8" s="483"/>
      <c r="H8" s="483"/>
      <c r="I8" s="483"/>
      <c r="J8" s="484"/>
      <c r="K8" s="485" t="s">
        <v>146</v>
      </c>
      <c r="L8" s="485"/>
      <c r="M8" s="485"/>
      <c r="N8" s="485"/>
      <c r="O8" s="485"/>
      <c r="P8" s="485"/>
      <c r="Q8" s="485"/>
    </row>
    <row r="9" spans="2:17" ht="40.5" customHeight="1" x14ac:dyDescent="0.2">
      <c r="B9" s="45"/>
      <c r="C9" s="480"/>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81"/>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E13" sqref="E13"/>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ש. שלמה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9" t="s">
        <v>144</v>
      </c>
      <c r="D8" s="482" t="s">
        <v>168</v>
      </c>
      <c r="E8" s="483"/>
      <c r="F8" s="483"/>
      <c r="G8" s="483"/>
      <c r="H8" s="483"/>
      <c r="I8" s="483"/>
      <c r="J8" s="484"/>
      <c r="K8" s="482" t="s">
        <v>169</v>
      </c>
      <c r="L8" s="483"/>
      <c r="M8" s="483"/>
      <c r="N8" s="483"/>
      <c r="O8" s="483"/>
      <c r="P8" s="483"/>
      <c r="Q8" s="484"/>
      <c r="R8" s="482" t="s">
        <v>170</v>
      </c>
      <c r="S8" s="483"/>
      <c r="T8" s="483"/>
      <c r="U8" s="483"/>
      <c r="V8" s="483"/>
      <c r="W8" s="483"/>
      <c r="X8" s="484"/>
    </row>
    <row r="9" spans="2:24" ht="38.25" x14ac:dyDescent="0.2">
      <c r="B9" s="45"/>
      <c r="C9" s="480"/>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8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election activeCell="M14" sqref="M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ש. שלמה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9" t="s">
        <v>144</v>
      </c>
      <c r="D8" s="482" t="s">
        <v>168</v>
      </c>
      <c r="E8" s="483"/>
      <c r="F8" s="483"/>
      <c r="G8" s="483"/>
      <c r="H8" s="483"/>
      <c r="I8" s="483"/>
      <c r="J8" s="484"/>
      <c r="K8" s="482" t="s">
        <v>169</v>
      </c>
      <c r="L8" s="483"/>
      <c r="M8" s="483"/>
      <c r="N8" s="483"/>
      <c r="O8" s="483"/>
      <c r="P8" s="483"/>
      <c r="Q8" s="484"/>
      <c r="R8" s="482" t="s">
        <v>170</v>
      </c>
      <c r="S8" s="483"/>
      <c r="T8" s="483"/>
      <c r="U8" s="483"/>
      <c r="V8" s="483"/>
      <c r="W8" s="483"/>
      <c r="X8" s="484"/>
    </row>
    <row r="9" spans="2:24" ht="38.25" x14ac:dyDescent="0.2">
      <c r="B9" s="45"/>
      <c r="C9" s="480"/>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8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U10" sqref="U10"/>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ש. שלמה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9" t="s">
        <v>144</v>
      </c>
      <c r="D8" s="482" t="s">
        <v>168</v>
      </c>
      <c r="E8" s="483"/>
      <c r="F8" s="483"/>
      <c r="G8" s="483"/>
      <c r="H8" s="483"/>
      <c r="I8" s="483"/>
      <c r="J8" s="484"/>
      <c r="K8" s="482" t="s">
        <v>169</v>
      </c>
      <c r="L8" s="483"/>
      <c r="M8" s="483"/>
      <c r="N8" s="483"/>
      <c r="O8" s="483"/>
      <c r="P8" s="483"/>
      <c r="Q8" s="484"/>
      <c r="R8" s="482" t="s">
        <v>170</v>
      </c>
      <c r="S8" s="483"/>
      <c r="T8" s="483"/>
      <c r="U8" s="483"/>
      <c r="V8" s="483"/>
      <c r="W8" s="483"/>
      <c r="X8" s="484"/>
    </row>
    <row r="9" spans="2:24" ht="38.25" x14ac:dyDescent="0.2">
      <c r="B9" s="45"/>
      <c r="C9" s="480"/>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481"/>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N18" sqref="N18"/>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ש. שלמה חברה לביטוח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2017</v>
      </c>
    </row>
    <row r="4" spans="1:41" x14ac:dyDescent="0.2">
      <c r="B4" s="182" t="s">
        <v>425</v>
      </c>
    </row>
    <row r="5" spans="1:41" ht="13.5" thickBot="1" x14ac:dyDescent="0.25"/>
    <row r="6" spans="1:41" x14ac:dyDescent="0.2">
      <c r="B6" s="411" t="s">
        <v>179</v>
      </c>
      <c r="C6" s="447"/>
      <c r="D6" s="448"/>
      <c r="E6" s="414" t="s">
        <v>26</v>
      </c>
      <c r="F6" s="415"/>
      <c r="G6" s="415"/>
      <c r="H6" s="415"/>
      <c r="I6" s="415"/>
      <c r="J6" s="416"/>
      <c r="K6" s="420" t="s">
        <v>27</v>
      </c>
      <c r="L6" s="421"/>
      <c r="M6" s="422"/>
      <c r="N6" s="422"/>
      <c r="O6" s="422"/>
      <c r="P6" s="422"/>
      <c r="Q6" s="422"/>
      <c r="R6" s="422"/>
      <c r="S6" s="422"/>
      <c r="T6" s="422"/>
      <c r="U6" s="422"/>
      <c r="V6" s="423"/>
      <c r="W6" s="398" t="s">
        <v>501</v>
      </c>
      <c r="X6" s="399"/>
      <c r="Y6" s="399"/>
      <c r="Z6" s="399"/>
      <c r="AA6" s="399"/>
      <c r="AB6" s="399"/>
      <c r="AC6" s="399"/>
      <c r="AD6" s="399"/>
      <c r="AE6" s="399"/>
      <c r="AF6" s="399"/>
      <c r="AG6" s="399"/>
      <c r="AH6" s="400"/>
    </row>
    <row r="7" spans="1:41" ht="12.75" customHeight="1" x14ac:dyDescent="0.2">
      <c r="A7" s="186"/>
      <c r="B7" s="412"/>
      <c r="C7" s="449"/>
      <c r="D7" s="450"/>
      <c r="E7" s="417"/>
      <c r="F7" s="418"/>
      <c r="G7" s="418"/>
      <c r="H7" s="418"/>
      <c r="I7" s="418"/>
      <c r="J7" s="419"/>
      <c r="K7" s="401" t="s">
        <v>180</v>
      </c>
      <c r="L7" s="402"/>
      <c r="M7" s="403"/>
      <c r="N7" s="403"/>
      <c r="O7" s="403"/>
      <c r="P7" s="403"/>
      <c r="Q7" s="403" t="s">
        <v>181</v>
      </c>
      <c r="R7" s="403"/>
      <c r="S7" s="403"/>
      <c r="T7" s="403"/>
      <c r="U7" s="403"/>
      <c r="V7" s="404"/>
      <c r="W7" s="401" t="s">
        <v>30</v>
      </c>
      <c r="X7" s="402"/>
      <c r="Y7" s="403"/>
      <c r="Z7" s="403"/>
      <c r="AA7" s="403"/>
      <c r="AB7" s="403"/>
      <c r="AC7" s="403" t="s">
        <v>31</v>
      </c>
      <c r="AD7" s="403"/>
      <c r="AE7" s="403"/>
      <c r="AF7" s="403"/>
      <c r="AG7" s="403"/>
      <c r="AH7" s="404"/>
      <c r="AI7" s="279"/>
      <c r="AJ7" s="279"/>
      <c r="AK7" s="279"/>
      <c r="AL7" s="279"/>
      <c r="AM7" s="173"/>
    </row>
    <row r="8" spans="1:41" ht="25.5" customHeight="1" x14ac:dyDescent="0.2">
      <c r="A8" s="186"/>
      <c r="B8" s="412"/>
      <c r="C8" s="449"/>
      <c r="D8" s="450"/>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3"/>
      <c r="C9" s="451"/>
      <c r="D9" s="452"/>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4.1493775933609959E-3</v>
      </c>
      <c r="F11" s="79">
        <f>IF(('כללי א1'!D12+'כללי א1'!E12+'כללי א1'!D13+'כללי א1'!E13)=0,0,('כללי א1'!D12+'כללי א1'!E12+'כללי א1'!D13+'כללי א1'!E13)/'כללי א1'!$C$17)</f>
        <v>2.2130013831258644E-3</v>
      </c>
      <c r="G11" s="79">
        <f>IF(('כללי א1'!F12+'כללי א1'!F13)=0,0,('כללי א1'!F12+'כללי א1'!F13)/'כללי א1'!$C$17)</f>
        <v>1.3831258644536654E-3</v>
      </c>
      <c r="H11" s="79">
        <f>IF(('כללי א1'!G12+'כללי א1'!G13)=0,0,('כללי א1'!G12+'כללי א1'!G13)/'כללי א1'!$C$17)</f>
        <v>5.532503457814661E-4</v>
      </c>
      <c r="I11" s="79">
        <f>IF(('כללי א1'!H12+'כללי א1'!H13)=0,0,('כללי א1'!H12+'כללי א1'!H13)/'כללי א1'!$C$17)</f>
        <v>0</v>
      </c>
      <c r="J11" s="80">
        <f>IF(('כללי א1'!I12+'כללי א1'!I13)=0,0,('כללי א1'!I12+'כללי א1'!I13)/'כללי א1'!$C$17)</f>
        <v>0</v>
      </c>
      <c r="K11" s="78">
        <f>SUM(L11:P11)</f>
        <v>0.98405580468360732</v>
      </c>
      <c r="L11" s="79">
        <f>IF(('כללי א1'!L12+'כללי א1'!K12+'כללי א1'!L13+'כללי א1'!K13)=0,0,('כללי א1'!L12+'כללי א1'!K12+'כללי א1'!L13+'כללי א1'!K13)/'כללי א1'!$J$17)</f>
        <v>0.6045507390798871</v>
      </c>
      <c r="M11" s="79">
        <f>IF(('כללי א1'!M12+'כללי א1'!M13)=0,0,('כללי א1'!M12+'כללי א1'!M13)/'כללי א1'!$J$17)</f>
        <v>0.26324530808835739</v>
      </c>
      <c r="N11" s="79">
        <f>IF(('כללי א1'!N12+'כללי א1'!N13)=0,0,('כללי א1'!N12+'כללי א1'!N13)/'כללי א1'!$J$17)</f>
        <v>9.4834745058960307E-2</v>
      </c>
      <c r="O11" s="79">
        <f>IF(('כללי א1'!O12+'כללי א1'!O13)=0,0,('כללי א1'!O12+'כללי א1'!O13)/'כללי א1'!$J$17)</f>
        <v>1.2954658694569009E-2</v>
      </c>
      <c r="P11" s="80">
        <f>IF(('כללי א1'!P12+'כללי א1'!P13)=0,0,('כללי א1'!P12+'כללי א1'!P13)/'כללי א1'!$J$17)</f>
        <v>8.4703537618335822E-3</v>
      </c>
      <c r="Q11" s="78">
        <f>SUM(R11:V11)</f>
        <v>0.86285808363516625</v>
      </c>
      <c r="R11" s="79">
        <f>IF(('כללי א1'!S12+'כללי א1'!R12+'כללי א1'!S13+'כללי א1'!R13)=0,0,('כללי א1'!S12+'כללי א1'!R12+'כללי א1'!S13+'כללי א1'!R13)/'כללי א1'!$Q$17)</f>
        <v>0.31922950279881462</v>
      </c>
      <c r="S11" s="79">
        <f>IF(('כללי א1'!T12+'כללי א1'!T13)=0,0,('כללי א1'!T12+'כללי א1'!T13)/'כללי א1'!$Q$17)</f>
        <v>0.29272308198880476</v>
      </c>
      <c r="T11" s="79">
        <f>IF(('כללי א1'!U12+'כללי א1'!U13)=0,0,('כללי א1'!U12+'כללי א1'!U13)/'כללי א1'!$Q$17)</f>
        <v>0.20069147184721764</v>
      </c>
      <c r="U11" s="79">
        <f>IF(('כללי א1'!V12+'כללי א1'!V13)=0,0,('כללי א1'!V12+'כללי א1'!V13)/'כללי א1'!$Q$17)</f>
        <v>3.5232136977280212E-2</v>
      </c>
      <c r="V11" s="80">
        <f>IF(('כללי א1'!W12+'כללי א1'!W13)=0,0,('כללי א1'!W12+'כללי א1'!W13)/'כללי א1'!$Q$17)</f>
        <v>1.4981890023049062E-2</v>
      </c>
      <c r="W11" s="78">
        <f>SUM(X11:AB11)</f>
        <v>0.76712328767123283</v>
      </c>
      <c r="X11" s="79">
        <f>IF(('כללי א1'!Z12+'כללי א1'!Y12+'כללי א1'!Z13+'כללי א1'!Y13)=0,0,('כללי א1'!Z12+'כללי א1'!Y12+'כללי א1'!Z13+'כללי א1'!Y13)/'כללי א1'!$X$17)</f>
        <v>0.44292237442922372</v>
      </c>
      <c r="Y11" s="79">
        <f>IF(('כללי א1'!AA13+'כללי א1'!AA12)=0,0,('כללי א1'!AA13+'כללי א1'!AA12)/'כללי א1'!$X$17)</f>
        <v>0.14155251141552511</v>
      </c>
      <c r="Z11" s="79">
        <f>IF(('כללי א1'!AB13+'כללי א1'!AB12)=0,0,('כללי א1'!AB13+'כללי א1'!AB12)/'כללי א1'!$X$17)</f>
        <v>0.1095890410958904</v>
      </c>
      <c r="AA11" s="79">
        <f>IF(('כללי א1'!AC13+'כללי א1'!AC12)=0,0,('כללי א1'!AC13+'כללי א1'!AC12)/'כללי א1'!$X$17)</f>
        <v>3.1963470319634701E-2</v>
      </c>
      <c r="AB11" s="80">
        <f>IF(('כללי א1'!AD13+'כללי א1'!AD12)=0,0,('כללי א1'!AD13+'כללי א1'!AD12)/'כללי א1'!$X$17)</f>
        <v>4.1095890410958902E-2</v>
      </c>
      <c r="AC11" s="78">
        <f>SUM(AD11:AH11)</f>
        <v>0.88859416445623352</v>
      </c>
      <c r="AD11" s="79">
        <f>IF(('כללי א1'!AG12+'כללי א1'!AF12+'כללי א1'!AG13+'כללי א1'!AF13)=0,0,('כללי א1'!AG12+'כללי א1'!AF12+'כללי א1'!AG13+'כללי א1'!AF13)/'כללי א1'!$AE$17)</f>
        <v>0.58355437665782495</v>
      </c>
      <c r="AE11" s="79">
        <f>IF(('כללי א1'!AH13+'כללי א1'!AH12)=0,0,('כללי א1'!AH13+'כללי א1'!AH12)/'כללי א1'!$AE$17)</f>
        <v>0.17241379310344829</v>
      </c>
      <c r="AF11" s="79">
        <f>IF(('כללי א1'!AI13+'כללי א1'!AI12)=0,0,('כללי א1'!AI13+'כללי א1'!AI12)/'כללי א1'!$AE$17)</f>
        <v>8.4880636604774531E-2</v>
      </c>
      <c r="AG11" s="79">
        <f>IF(('כללי א1'!AJ13+'כללי א1'!AJ12)=0,0,('כללי א1'!AJ13+'כללי א1'!AJ12)/'כללי א1'!$AE$17)</f>
        <v>2.6525198938992044E-2</v>
      </c>
      <c r="AH11" s="80">
        <f>IF(('כללי א1'!AK13+'כללי א1'!AK12)=0,0,('כללי א1'!AK13+'כללי א1'!AK12)/'כללי א1'!$AE$17)</f>
        <v>2.1220159151193633E-2</v>
      </c>
      <c r="AI11" s="303"/>
      <c r="AJ11" s="303"/>
      <c r="AK11" s="303"/>
      <c r="AL11" s="303"/>
      <c r="AM11" s="173"/>
    </row>
    <row r="12" spans="1:41" x14ac:dyDescent="0.2">
      <c r="A12" s="202">
        <v>4</v>
      </c>
      <c r="B12" s="203" t="s">
        <v>77</v>
      </c>
      <c r="C12" s="272"/>
      <c r="D12" s="273"/>
      <c r="E12" s="78">
        <f>SUM(F12:J12)</f>
        <v>2.6279391424619641E-2</v>
      </c>
      <c r="F12" s="79">
        <f>IF(('כללי א1'!D14+'כללי א1'!E14)=0,0,('כללי א1'!D14+'כללי א1'!E14)/'כללי א1'!$C$17)</f>
        <v>1.0511756569847857E-2</v>
      </c>
      <c r="G12" s="79">
        <f>IF('כללי א1'!F14=0,0,'כללי א1'!F14/'כללי א1'!$C$17)</f>
        <v>1.1065006915629323E-2</v>
      </c>
      <c r="H12" s="79">
        <f>IF('כללי א1'!G14=0,0,'כללי א1'!G14/'כללי א1'!$C$17)</f>
        <v>3.3195020746887966E-3</v>
      </c>
      <c r="I12" s="79">
        <f>IF('כללי א1'!H14=0,0,'כללי א1'!H14/'כללי א1'!$C$17)</f>
        <v>8.2987551867219915E-4</v>
      </c>
      <c r="J12" s="80">
        <f>IF('כללי א1'!I14=0,0,'כללי א1'!I14/'כללי א1'!$C$17)</f>
        <v>5.532503457814661E-4</v>
      </c>
      <c r="K12" s="78">
        <f>SUM(L12:P12)</f>
        <v>7.1416708188008641E-3</v>
      </c>
      <c r="L12" s="79">
        <f>IF(('כללי א1'!L14+'כללי א1'!K14)=0,0,('כללי א1'!L14+'כללי א1'!K14)/'כללי א1'!$J$17)</f>
        <v>3.3217073575817972E-3</v>
      </c>
      <c r="M12" s="79">
        <f>IF('כללי א1'!M14=0,0,'כללי א1'!M14/'כללי א1'!$J$17)</f>
        <v>2.159109782428168E-3</v>
      </c>
      <c r="N12" s="79">
        <f>IF('כללי א1'!N14=0,0,'כללי א1'!N14/'כללי א1'!$J$17)</f>
        <v>1.162597575153629E-3</v>
      </c>
      <c r="O12" s="79">
        <f>IF('כללי א1'!O14=0,0,'כללי א1'!O14/'כללי א1'!$J$17)</f>
        <v>3.3217073575817971E-4</v>
      </c>
      <c r="P12" s="80">
        <f>IF('כללי א1'!P14=0,0,'כללי א1'!P14/'כללי א1'!$J$17)</f>
        <v>1.6608536787908985E-4</v>
      </c>
      <c r="Q12" s="78">
        <f>SUM(R12:V12)</f>
        <v>0.12874547250576227</v>
      </c>
      <c r="R12" s="79">
        <f>IF(('כללי א1'!S14+'כללי א1'!R14)=0,0,('כללי א1'!S14+'כללי א1'!R14)/'כללי א1'!$Q$17)</f>
        <v>6.3384919328284495E-2</v>
      </c>
      <c r="S12" s="79">
        <f>IF('כללי א1'!T14=0,0,'כללי א1'!T14/'כללי א1'!$Q$17)</f>
        <v>3.7866315442871251E-2</v>
      </c>
      <c r="T12" s="79">
        <f>IF('כללי א1'!U14=0,0,'כללי א1'!U14/'כללי א1'!$Q$17)</f>
        <v>2.0908791570628912E-2</v>
      </c>
      <c r="U12" s="79">
        <f>IF('כללי א1'!V14=0,0,'כללי א1'!V14/'כללי א1'!$Q$17)</f>
        <v>4.2805400065854459E-3</v>
      </c>
      <c r="V12" s="80">
        <f>IF('כללי א1'!W14=0,0,'כללי א1'!W14/'כללי א1'!$Q$17)</f>
        <v>2.3049061573921633E-3</v>
      </c>
      <c r="W12" s="78">
        <f>SUM(X12:AB12)</f>
        <v>0.21917808219178081</v>
      </c>
      <c r="X12" s="79">
        <f>IF(('כללי א1'!Z14+'כללי א1'!Y14)=0,0,('כללי א1'!Z14+'כללי א1'!Y14)/'כללי א1'!$X$17)</f>
        <v>0.14155251141552511</v>
      </c>
      <c r="Y12" s="79">
        <f>IF('כללי א1'!AA14=0,0,'כללי א1'!AA14/'כללי א1'!$X$17)</f>
        <v>3.6529680365296802E-2</v>
      </c>
      <c r="Z12" s="79">
        <f>IF('כללי א1'!AB14=0,0,'כללי א1'!AB14/'כללי א1'!$X$17)</f>
        <v>1.3698630136986301E-2</v>
      </c>
      <c r="AA12" s="79">
        <f>IF('כללי א1'!AC14=0,0,'כללי א1'!AC14/'כללי א1'!$X$17)</f>
        <v>4.5662100456621002E-3</v>
      </c>
      <c r="AB12" s="80">
        <f>IF('כללי א1'!AD14=0,0,'כללי א1'!AD14/'כללי א1'!$X$17)</f>
        <v>2.2831050228310501E-2</v>
      </c>
      <c r="AC12" s="78">
        <f>SUM(AD12:AH12)</f>
        <v>9.0185676392572953E-2</v>
      </c>
      <c r="AD12" s="79">
        <f>IF(('כללי א1'!AG14+'כללי א1'!AF14)=0,0,('כללי א1'!AG14+'כללי א1'!AF14)/'כללי א1'!$AE$17)</f>
        <v>5.8355437665782495E-2</v>
      </c>
      <c r="AE12" s="79">
        <f>IF('כללי א1'!AH14=0,0,'כללי א1'!AH14/'כללי א1'!$AE$17)</f>
        <v>2.6525198938992041E-3</v>
      </c>
      <c r="AF12" s="79">
        <f>IF('כללי א1'!AI14=0,0,'כללי א1'!AI14/'כללי א1'!$AE$17)</f>
        <v>1.0610079575596816E-2</v>
      </c>
      <c r="AG12" s="79">
        <f>IF('כללי א1'!AJ14=0,0,'כללי א1'!AJ14/'כללי א1'!$AE$17)</f>
        <v>1.0610079575596816E-2</v>
      </c>
      <c r="AH12" s="80">
        <f>IF('כללי א1'!AK14=0,0,'כללי א1'!AK14/'כללי א1'!$AE$17)</f>
        <v>7.9575596816976128E-3</v>
      </c>
      <c r="AI12" s="303"/>
      <c r="AJ12" s="303"/>
      <c r="AK12" s="303"/>
      <c r="AL12" s="303"/>
      <c r="AM12" s="173"/>
    </row>
    <row r="13" spans="1:41" x14ac:dyDescent="0.2">
      <c r="A13" s="202">
        <v>5</v>
      </c>
      <c r="B13" s="306" t="s">
        <v>78</v>
      </c>
      <c r="C13" s="307"/>
      <c r="D13" s="307"/>
      <c r="E13" s="78">
        <f>SUM(F13:J13)</f>
        <v>0.96874135546334705</v>
      </c>
      <c r="F13" s="79">
        <f>IF(('כללי א1'!D15+'כללי א1'!E15)=0,0,('כללי א1'!D15+'כללי א1'!E15)/'כללי א1'!$C$17)</f>
        <v>0.32780082987551867</v>
      </c>
      <c r="G13" s="79">
        <f>IF('כללי א1'!F15=0,0,'כללי א1'!F15/'כללי א1'!$C$17)</f>
        <v>0.42240663900414938</v>
      </c>
      <c r="H13" s="79">
        <f>IF('כללי א1'!G15=0,0,'כללי א1'!G15/'כללי א1'!$C$17)</f>
        <v>0.16293222683264177</v>
      </c>
      <c r="I13" s="79">
        <f>IF('כללי א1'!H15=0,0,'כללי א1'!H15/'כללי א1'!$C$17)</f>
        <v>4.4536652835408023E-2</v>
      </c>
      <c r="J13" s="80">
        <f>IF('כללי א1'!I15=0,0,'כללי א1'!I15/'כללי א1'!$C$17)</f>
        <v>1.1065006915629323E-2</v>
      </c>
      <c r="K13" s="78">
        <f>SUM(L13:P13)</f>
        <v>2.3251951503072579E-3</v>
      </c>
      <c r="L13" s="79">
        <f>IF(('כללי א1'!L15+'כללי א1'!K15)=0,0,('כללי א1'!L15+'כללי א1'!K15)/'כללי א1'!$J$17)</f>
        <v>1.4947683109118087E-3</v>
      </c>
      <c r="M13" s="79">
        <f>IF('כללי א1'!M15=0,0,'כללי א1'!M15/'כללי א1'!$J$17)</f>
        <v>1.6608536787908985E-4</v>
      </c>
      <c r="N13" s="79">
        <f>IF('כללי א1'!N15=0,0,'כללי א1'!N15/'כללי א1'!$J$17)</f>
        <v>1.6608536787908985E-4</v>
      </c>
      <c r="O13" s="79">
        <f>IF('כללי א1'!O15=0,0,'כללי א1'!O15/'כללי א1'!$J$17)</f>
        <v>3.3217073575817971E-4</v>
      </c>
      <c r="P13" s="80">
        <f>IF('כללי א1'!P15=0,0,'כללי א1'!P15/'כללי א1'!$J$17)</f>
        <v>1.6608536787908985E-4</v>
      </c>
      <c r="Q13" s="78">
        <f>SUM(R13:V13)</f>
        <v>8.3964438590714528E-3</v>
      </c>
      <c r="R13" s="79">
        <f>IF(('כללי א1'!S15+'כללי א1'!R15)=0,0,('כללי א1'!S15+'כללי א1'!R15)/'כללי א1'!$Q$17)</f>
        <v>5.9269015475798487E-3</v>
      </c>
      <c r="S13" s="79">
        <f>IF('כללי א1'!T15=0,0,'כללי א1'!T15/'כללי א1'!$Q$17)</f>
        <v>3.2927230819888045E-4</v>
      </c>
      <c r="T13" s="79">
        <f>IF('כללי א1'!U15=0,0,'כללי א1'!U15/'כללי א1'!$Q$17)</f>
        <v>3.2927230819888045E-4</v>
      </c>
      <c r="U13" s="79">
        <f>IF('כללי א1'!V15=0,0,'כללי א1'!V15/'כללי א1'!$Q$17)</f>
        <v>4.9390846229832076E-4</v>
      </c>
      <c r="V13" s="80">
        <f>IF('כללי א1'!W15=0,0,'כללי א1'!W15/'כללי א1'!$Q$17)</f>
        <v>1.3170892327955218E-3</v>
      </c>
      <c r="W13" s="78">
        <f>SUM(X13:AB13)</f>
        <v>1.3698630136986301E-2</v>
      </c>
      <c r="X13" s="79">
        <f>IF(('כללי א1'!Z15+'כללי א1'!Y15)=0,0,('כללי א1'!Z15+'כללי א1'!Y15)/'כללי א1'!$X$17)</f>
        <v>4.5662100456621002E-3</v>
      </c>
      <c r="Y13" s="79">
        <f>IF('כללי א1'!AA15=0,0,'כללי א1'!AA15/'כללי א1'!$X$17)</f>
        <v>0</v>
      </c>
      <c r="Z13" s="79">
        <f>IF('כללי א1'!AB15=0,0,'כללי א1'!AB15/'כללי א1'!$X$17)</f>
        <v>0</v>
      </c>
      <c r="AA13" s="79">
        <f>IF('כללי א1'!AC15=0,0,'כללי א1'!AC15/'כללי א1'!$X$17)</f>
        <v>4.5662100456621002E-3</v>
      </c>
      <c r="AB13" s="80">
        <f>IF('כללי א1'!AD15=0,0,'כללי א1'!AD15/'כללי א1'!$X$17)</f>
        <v>4.5662100456621002E-3</v>
      </c>
      <c r="AC13" s="78">
        <f>SUM(AD13:AH13)</f>
        <v>2.1220159151193633E-2</v>
      </c>
      <c r="AD13" s="79">
        <f>IF(('כללי א1'!AG15+'כללי א1'!AF15)=0,0,('כללי א1'!AG15+'כללי א1'!AF15)/'כללי א1'!$AE$17)</f>
        <v>2.6525198938992041E-3</v>
      </c>
      <c r="AE13" s="79">
        <f>IF('כללי א1'!AH15=0,0,'כללי א1'!AH15/'כללי א1'!$AE$17)</f>
        <v>7.9575596816976128E-3</v>
      </c>
      <c r="AF13" s="79">
        <f>IF('כללי א1'!AI15=0,0,'כללי א1'!AI15/'כללי א1'!$AE$17)</f>
        <v>2.6525198938992041E-3</v>
      </c>
      <c r="AG13" s="79">
        <f>IF('כללי א1'!AJ15=0,0,'כללי א1'!AJ15/'כללי א1'!$AE$17)</f>
        <v>7.9575596816976128E-3</v>
      </c>
      <c r="AH13" s="80">
        <f>IF('כללי א1'!AK15=0,0,'כללי א1'!AK15/'כללי א1'!$AE$17)</f>
        <v>0</v>
      </c>
      <c r="AI13" s="303"/>
      <c r="AJ13" s="303"/>
      <c r="AK13" s="303"/>
      <c r="AL13" s="303"/>
      <c r="AM13" s="173"/>
    </row>
    <row r="14" spans="1:41" x14ac:dyDescent="0.2">
      <c r="A14" s="202">
        <v>6</v>
      </c>
      <c r="B14" s="306" t="s">
        <v>79</v>
      </c>
      <c r="C14" s="307"/>
      <c r="D14" s="307"/>
      <c r="E14" s="78">
        <f>SUM(F14:J14)</f>
        <v>8.2987551867219915E-4</v>
      </c>
      <c r="F14" s="79">
        <f>IF(('כללי א1'!D16+'כללי א1'!E16)=0,0,('כללי א1'!D16+'כללי א1'!E16)/'כללי א1'!$C$17)</f>
        <v>2.7662517289073305E-4</v>
      </c>
      <c r="G14" s="79">
        <f>IF('כללי א1'!F16=0,0,'כללי א1'!F16/'כללי א1'!$C$17)</f>
        <v>2.7662517289073305E-4</v>
      </c>
      <c r="H14" s="79">
        <f>IF('כללי א1'!G16=0,0,'כללי א1'!G16/'כללי א1'!$C$17)</f>
        <v>2.7662517289073305E-4</v>
      </c>
      <c r="I14" s="79">
        <f>IF('כללי א1'!H16=0,0,'כללי א1'!H16/'כללי א1'!$C$17)</f>
        <v>0</v>
      </c>
      <c r="J14" s="80">
        <f>IF('כללי א1'!I16=0,0,'כללי א1'!I16/'כללי א1'!$C$17)</f>
        <v>0</v>
      </c>
      <c r="K14" s="78">
        <f>SUM(L14:P14)</f>
        <v>6.4773293472845045E-3</v>
      </c>
      <c r="L14" s="79">
        <f>IF(('כללי א1'!L16+'כללי א1'!K16)=0,0,('כללי א1'!L16+'כללי א1'!K16)/'כללי א1'!$J$17)</f>
        <v>3.9860488290981563E-3</v>
      </c>
      <c r="M14" s="79">
        <f>IF('כללי א1'!M16=0,0,'כללי א1'!M16/'כללי א1'!$J$17)</f>
        <v>4.9825610363726954E-4</v>
      </c>
      <c r="N14" s="79">
        <f>IF('כללי א1'!N16=0,0,'כללי א1'!N16/'כללי א1'!$J$17)</f>
        <v>4.9825610363726954E-4</v>
      </c>
      <c r="O14" s="79">
        <f>IF('כללי א1'!O16=0,0,'כללי א1'!O16/'כללי א1'!$J$17)</f>
        <v>6.6434147151635942E-4</v>
      </c>
      <c r="P14" s="80">
        <f>IF('כללי א1'!P16=0,0,'כללי א1'!P16/'כללי א1'!$J$17)</f>
        <v>8.304268393954493E-4</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0.99999999999999989</v>
      </c>
      <c r="F15" s="82">
        <f t="shared" si="0"/>
        <v>0.34080221300138314</v>
      </c>
      <c r="G15" s="82">
        <f t="shared" si="0"/>
        <v>0.43513139695712311</v>
      </c>
      <c r="H15" s="82">
        <f t="shared" si="0"/>
        <v>0.16708160442600278</v>
      </c>
      <c r="I15" s="82">
        <f t="shared" si="0"/>
        <v>4.536652835408022E-2</v>
      </c>
      <c r="J15" s="83">
        <f t="shared" si="0"/>
        <v>1.1618257261410789E-2</v>
      </c>
      <c r="K15" s="78">
        <f t="shared" si="0"/>
        <v>1</v>
      </c>
      <c r="L15" s="82">
        <f t="shared" si="0"/>
        <v>0.61335326357747877</v>
      </c>
      <c r="M15" s="82">
        <f t="shared" si="0"/>
        <v>0.26606875934230195</v>
      </c>
      <c r="N15" s="82">
        <f t="shared" si="0"/>
        <v>9.6661684105630294E-2</v>
      </c>
      <c r="O15" s="82">
        <f t="shared" si="0"/>
        <v>1.4283341637601728E-2</v>
      </c>
      <c r="P15" s="83">
        <f t="shared" si="0"/>
        <v>9.6329513369872114E-3</v>
      </c>
      <c r="Q15" s="78">
        <f t="shared" si="0"/>
        <v>1</v>
      </c>
      <c r="R15" s="82">
        <f t="shared" si="0"/>
        <v>0.38854132367467897</v>
      </c>
      <c r="S15" s="82">
        <f t="shared" si="0"/>
        <v>0.33091866973987494</v>
      </c>
      <c r="T15" s="82">
        <f t="shared" si="0"/>
        <v>0.22192953572604543</v>
      </c>
      <c r="U15" s="82">
        <f t="shared" si="0"/>
        <v>4.0006585446163978E-2</v>
      </c>
      <c r="V15" s="83">
        <f t="shared" si="0"/>
        <v>1.8603885413236747E-2</v>
      </c>
      <c r="W15" s="78">
        <f t="shared" si="0"/>
        <v>1</v>
      </c>
      <c r="X15" s="82">
        <f t="shared" si="0"/>
        <v>0.58904109589041087</v>
      </c>
      <c r="Y15" s="82">
        <f t="shared" si="0"/>
        <v>0.17808219178082191</v>
      </c>
      <c r="Z15" s="82">
        <f t="shared" si="0"/>
        <v>0.12328767123287671</v>
      </c>
      <c r="AA15" s="82">
        <f t="shared" si="0"/>
        <v>4.1095890410958902E-2</v>
      </c>
      <c r="AB15" s="83">
        <f t="shared" si="0"/>
        <v>6.8493150684931503E-2</v>
      </c>
      <c r="AC15" s="78">
        <f t="shared" si="0"/>
        <v>1</v>
      </c>
      <c r="AD15" s="82">
        <f t="shared" si="0"/>
        <v>0.64456233421750675</v>
      </c>
      <c r="AE15" s="82">
        <f t="shared" si="0"/>
        <v>0.1830238726790451</v>
      </c>
      <c r="AF15" s="82">
        <f t="shared" si="0"/>
        <v>9.8143236074270557E-2</v>
      </c>
      <c r="AG15" s="82">
        <f t="shared" si="0"/>
        <v>4.5092838196286469E-2</v>
      </c>
      <c r="AH15" s="83">
        <f t="shared" si="0"/>
        <v>2.9177718832891247E-2</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0.42307692307692313</v>
      </c>
      <c r="L21" s="94">
        <f>IF(('כללי א1'!L24+'כללי א1'!K24)=0,0,('כללי א1'!L24+'כללי א1'!K24)/'כללי א1'!$J$28)</f>
        <v>0.11538461538461539</v>
      </c>
      <c r="M21" s="94">
        <f>IF('כללי א1'!M24=0,0,'כללי א1'!M24/'כללי א1'!$J$28)</f>
        <v>3.8461538461538464E-2</v>
      </c>
      <c r="N21" s="94">
        <f>IF('כללי א1'!N24=0,0,'כללי א1'!N24/'כללי א1'!$J$28)</f>
        <v>0</v>
      </c>
      <c r="O21" s="94">
        <f>IF('כללי א1'!O24=0,0,'כללי א1'!O24/'כללי א1'!$J$28)</f>
        <v>0.11538461538461539</v>
      </c>
      <c r="P21" s="96">
        <f>IF('כללי א1'!P24=0,0,'כללי א1'!P24/'כללי א1'!$J$28)</f>
        <v>0.15384615384615385</v>
      </c>
      <c r="Q21" s="78">
        <f>SUM(R21:V21)</f>
        <v>0.49575070821529743</v>
      </c>
      <c r="R21" s="94">
        <f>IF(('כללי א1'!S24+'כללי א1'!R24)=0,0,('כללי א1'!S24+'כללי א1'!R24)/'כללי א1'!$Q$28)</f>
        <v>1.1331444759206799E-2</v>
      </c>
      <c r="S21" s="94">
        <f>IF('כללי א1'!T24=0,0,'כללי א1'!T24/'כללי א1'!$Q$28)</f>
        <v>1.4164305949008499E-2</v>
      </c>
      <c r="T21" s="94">
        <f>IF('כללי א1'!U24=0,0,'כללי א1'!U24/'כללי א1'!$Q$28)</f>
        <v>4.8158640226628892E-2</v>
      </c>
      <c r="U21" s="94">
        <f>IF('כללי א1'!V24=0,0,'כללי א1'!V24/'כללי א1'!$Q$28)</f>
        <v>8.4985835694050993E-2</v>
      </c>
      <c r="V21" s="95">
        <f>IF('כללי א1'!W24=0,0,'כללי א1'!W24/'כללי א1'!$Q$28)</f>
        <v>0.33711048158640228</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2.1052631578947368E-2</v>
      </c>
      <c r="F22" s="94">
        <f>IF(('כללי א1'!E25+'כללי א1'!D25)=0,0,('כללי א1'!E25+'כללי א1'!D25)/'כללי א1'!$C$28)</f>
        <v>4.5112781954887221E-3</v>
      </c>
      <c r="G22" s="94">
        <f>IF('כללי א1'!F25=0,0,'כללי א1'!F25/'כללי א1'!$C$28)</f>
        <v>1.2781954887218045E-2</v>
      </c>
      <c r="H22" s="94">
        <f>IF('כללי א1'!G25=0,0,'כללי א1'!G25/'כללי א1'!$C$28)</f>
        <v>3.7593984962406013E-3</v>
      </c>
      <c r="I22" s="94">
        <f>IF('כללי א1'!H25=0,0,'כללי א1'!H25/'כללי א1'!$C$28)</f>
        <v>0</v>
      </c>
      <c r="J22" s="95">
        <f>IF('כללי א1'!I25=0,0,'כללי א1'!I25/'כללי א1'!$C$28)</f>
        <v>0</v>
      </c>
      <c r="K22" s="78">
        <f>SUM(L22:P22)</f>
        <v>0.15384615384615385</v>
      </c>
      <c r="L22" s="94">
        <f>IF(('כללי א1'!L25+'כללי א1'!K25)=0,0,('כללי א1'!L25+'כללי א1'!K25)/'כללי א1'!$J$28)</f>
        <v>3.8461538461538464E-2</v>
      </c>
      <c r="M22" s="94">
        <f>IF('כללי א1'!M25=0,0,'כללי א1'!M25/'כללי א1'!$J$28)</f>
        <v>0</v>
      </c>
      <c r="N22" s="94">
        <f>IF('כללי א1'!N25=0,0,'כללי א1'!N25/'כללי א1'!$J$28)</f>
        <v>0</v>
      </c>
      <c r="O22" s="94">
        <f>IF('כללי א1'!O25=0,0,'כללי א1'!O25/'כללי א1'!$J$28)</f>
        <v>0</v>
      </c>
      <c r="P22" s="96">
        <f>IF('כללי א1'!P25=0,0,'כללי א1'!P25/'כללי א1'!$J$28)</f>
        <v>0.11538461538461539</v>
      </c>
      <c r="Q22" s="78">
        <f>SUM(R22:V22)</f>
        <v>0.1784702549575071</v>
      </c>
      <c r="R22" s="94">
        <f>IF(('כללי א1'!S25+'כללי א1'!R25)=0,0,('כללי א1'!S25+'כללי א1'!R25)/'כללי א1'!$Q$28)</f>
        <v>0</v>
      </c>
      <c r="S22" s="94">
        <f>IF('כללי א1'!T25=0,0,'כללי א1'!T25/'כללי א1'!$Q$28)</f>
        <v>2.8328611898016999E-3</v>
      </c>
      <c r="T22" s="94">
        <f>IF('כללי א1'!U25=0,0,'כללי א1'!U25/'כללי א1'!$Q$28)</f>
        <v>1.69971671388102E-2</v>
      </c>
      <c r="U22" s="94">
        <f>IF('כללי א1'!V25=0,0,'כללי א1'!V25/'כללי א1'!$Q$28)</f>
        <v>3.9660056657223795E-2</v>
      </c>
      <c r="V22" s="95">
        <f>IF('כללי א1'!W25=0,0,'כללי א1'!W25/'כללי א1'!$Q$28)</f>
        <v>0.11898016997167139</v>
      </c>
      <c r="W22" s="78">
        <f>SUM(X22:AB22)</f>
        <v>0.5</v>
      </c>
      <c r="X22" s="94">
        <f>IF(('כללי א1'!Z25+'כללי א1'!Y25)=0,0,('כללי א1'!Z25+'כללי א1'!Y25)/'כללי א1'!$X$28)</f>
        <v>0</v>
      </c>
      <c r="Y22" s="94">
        <f>IF('כללי א1'!AA25=0,0,'כללי א1'!AA25/'כללי א1'!$X$28)</f>
        <v>0</v>
      </c>
      <c r="Z22" s="94">
        <f>IF('כללי א1'!AB25=0,0,'כללי א1'!AB25/'כללי א1'!$X$28)</f>
        <v>0.5</v>
      </c>
      <c r="AA22" s="94">
        <f>IF('כללי א1'!AC25=0,0,'כללי א1'!AC25/'כללי א1'!$X$28)</f>
        <v>0</v>
      </c>
      <c r="AB22" s="97">
        <f>IF('כללי א1'!AD25=0,0,'כללי א1'!AD25/'כללי א1'!$X$28)</f>
        <v>0</v>
      </c>
      <c r="AC22" s="78">
        <f>SUM(AD22:AH22)</f>
        <v>0.5</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0.5</v>
      </c>
      <c r="AI22" s="303"/>
      <c r="AJ22" s="303"/>
      <c r="AK22" s="303"/>
      <c r="AL22" s="303"/>
      <c r="AM22" s="173"/>
    </row>
    <row r="23" spans="1:39" x14ac:dyDescent="0.2">
      <c r="A23" s="202">
        <v>3</v>
      </c>
      <c r="B23" s="203" t="s">
        <v>84</v>
      </c>
      <c r="C23" s="272"/>
      <c r="D23" s="273"/>
      <c r="E23" s="93">
        <f>SUM(F23:J23)</f>
        <v>0.97894736842105268</v>
      </c>
      <c r="F23" s="94">
        <f>IF(('כללי א1'!E26+'כללי א1'!D26)=0,0,('כללי א1'!E26+'כללי א1'!D26)/'כללי א1'!$C$28)</f>
        <v>0.38646616541353385</v>
      </c>
      <c r="G23" s="94">
        <f>IF('כללי א1'!F26=0,0,'כללי א1'!F26/'כללי א1'!$C$28)</f>
        <v>0.33082706766917291</v>
      </c>
      <c r="H23" s="94">
        <f>IF('כללי א1'!G26=0,0,'כללי א1'!G26/'כללי א1'!$C$28)</f>
        <v>0.17293233082706766</v>
      </c>
      <c r="I23" s="94">
        <f>IF('כללי א1'!H26=0,0,'כללי א1'!H26/'כללי א1'!$C$28)</f>
        <v>7.1428571428571425E-2</v>
      </c>
      <c r="J23" s="95">
        <f>IF('כללי א1'!I26=0,0,'כללי א1'!I26/'כללי א1'!$C$28)</f>
        <v>1.7293233082706767E-2</v>
      </c>
      <c r="K23" s="78">
        <f>SUM(L23:P23)</f>
        <v>0.15384615384615385</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3.8461538461538464E-2</v>
      </c>
      <c r="P23" s="96">
        <f>IF('כללי א1'!P26=0,0,'כללי א1'!P26/'כללי א1'!$J$28)</f>
        <v>0.11538461538461539</v>
      </c>
      <c r="Q23" s="78">
        <f>SUM(R23:V23)</f>
        <v>0.27762039660056659</v>
      </c>
      <c r="R23" s="94">
        <f>IF(('כללי א1'!S26+'כללי א1'!R26)=0,0,('כללי א1'!S26+'כללי א1'!R26)/'כללי א1'!$Q$28)</f>
        <v>1.1331444759206799E-2</v>
      </c>
      <c r="S23" s="94">
        <f>IF('כללי א1'!T26=0,0,'כללי א1'!T26/'כללי א1'!$Q$28)</f>
        <v>5.0991501416430593E-2</v>
      </c>
      <c r="T23" s="94">
        <f>IF('כללי א1'!U26=0,0,'כללי א1'!U26/'כללי א1'!$Q$28)</f>
        <v>4.5325779036827198E-2</v>
      </c>
      <c r="U23" s="94">
        <f>IF('כללי א1'!V26=0,0,'כללי א1'!V26/'כללי א1'!$Q$28)</f>
        <v>2.5495750708215296E-2</v>
      </c>
      <c r="V23" s="95">
        <f>IF('כללי א1'!W26=0,0,'כללי א1'!W26/'כללי א1'!$Q$28)</f>
        <v>0.14447592067988668</v>
      </c>
      <c r="W23" s="78">
        <f>SUM(X23:AB23)</f>
        <v>0.5</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0.5</v>
      </c>
      <c r="AC23" s="78">
        <f>SUM(AD23:AH23)</f>
        <v>0.25</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0.25</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0.26923076923076927</v>
      </c>
      <c r="L24" s="94">
        <f>IF(('כללי א1'!L27+'כללי א1'!K27)=0,0,('כללי א1'!L27+'כללי א1'!K27)/'כללי א1'!$J$28)</f>
        <v>0.15384615384615385</v>
      </c>
      <c r="M24" s="94">
        <f>IF('כללי א1'!M27=0,0,'כללי א1'!M27/'כללי א1'!$J$28)</f>
        <v>0</v>
      </c>
      <c r="N24" s="94">
        <f>IF('כללי א1'!N27=0,0,'כללי א1'!N27/'כללי א1'!$J$28)</f>
        <v>7.6923076923076927E-2</v>
      </c>
      <c r="O24" s="94">
        <f>IF('כללי א1'!O27=0,0,'כללי א1'!O27/'כללי א1'!$J$28)</f>
        <v>0</v>
      </c>
      <c r="P24" s="96">
        <f>IF('כללי א1'!P27=0,0,'כללי א1'!P27/'כללי א1'!$J$28)</f>
        <v>3.8461538461538464E-2</v>
      </c>
      <c r="Q24" s="78">
        <f>SUM(R24:V24)</f>
        <v>4.8158640226628899E-2</v>
      </c>
      <c r="R24" s="94">
        <f>IF(('כללי א1'!S27+'כללי א1'!R27)=0,0,('כללי א1'!S27+'כללי א1'!R27)/'כללי א1'!$Q$28)</f>
        <v>2.8328611898016999E-3</v>
      </c>
      <c r="S24" s="94">
        <f>IF('כללי א1'!T27=0,0,'כללי א1'!T27/'כללי א1'!$Q$28)</f>
        <v>2.8328611898016999E-3</v>
      </c>
      <c r="T24" s="94">
        <f>IF('כללי א1'!U27=0,0,'כללי א1'!U27/'כללי א1'!$Q$28)</f>
        <v>8.4985835694051E-3</v>
      </c>
      <c r="U24" s="94">
        <f>IF('כללי א1'!V27=0,0,'כללי א1'!V27/'כללי א1'!$Q$28)</f>
        <v>5.6657223796033997E-3</v>
      </c>
      <c r="V24" s="95">
        <f>IF('כללי א1'!W27=0,0,'כללי א1'!W27/'כללי א1'!$Q$28)</f>
        <v>2.8328611898016998E-2</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0.25</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0.25</v>
      </c>
      <c r="AI24" s="303"/>
      <c r="AJ24" s="303"/>
      <c r="AK24" s="303"/>
      <c r="AL24" s="303"/>
      <c r="AM24" s="173"/>
    </row>
    <row r="25" spans="1:39" ht="13.5" thickBot="1" x14ac:dyDescent="0.25">
      <c r="A25" s="207">
        <v>5</v>
      </c>
      <c r="B25" s="208" t="s">
        <v>86</v>
      </c>
      <c r="C25" s="286"/>
      <c r="D25" s="287"/>
      <c r="E25" s="100">
        <f>SUM(E21:E24)</f>
        <v>1</v>
      </c>
      <c r="F25" s="101">
        <f t="shared" ref="F25:AH25" si="6">SUM(F21:F24)</f>
        <v>0.39097744360902259</v>
      </c>
      <c r="G25" s="101">
        <f>SUM(G21:G24)</f>
        <v>0.34360902255639098</v>
      </c>
      <c r="H25" s="101">
        <f>SUM(H21:H24)</f>
        <v>0.17669172932330826</v>
      </c>
      <c r="I25" s="101">
        <f>SUM(I21:I24)</f>
        <v>7.1428571428571425E-2</v>
      </c>
      <c r="J25" s="102">
        <f>SUM(J21:J24)</f>
        <v>1.7293233082706767E-2</v>
      </c>
      <c r="K25" s="100">
        <f t="shared" si="6"/>
        <v>1</v>
      </c>
      <c r="L25" s="101">
        <f t="shared" si="6"/>
        <v>0.30769230769230771</v>
      </c>
      <c r="M25" s="103">
        <f t="shared" si="6"/>
        <v>3.8461538461538464E-2</v>
      </c>
      <c r="N25" s="103">
        <f t="shared" si="6"/>
        <v>7.6923076923076927E-2</v>
      </c>
      <c r="O25" s="103">
        <f t="shared" si="6"/>
        <v>0.15384615384615385</v>
      </c>
      <c r="P25" s="104">
        <f t="shared" si="6"/>
        <v>0.42307692307692313</v>
      </c>
      <c r="Q25" s="100">
        <f t="shared" si="6"/>
        <v>1</v>
      </c>
      <c r="R25" s="101">
        <f t="shared" si="6"/>
        <v>2.54957507082153E-2</v>
      </c>
      <c r="S25" s="103">
        <f t="shared" si="6"/>
        <v>7.0821529745042494E-2</v>
      </c>
      <c r="T25" s="103">
        <f t="shared" si="6"/>
        <v>0.11898016997167139</v>
      </c>
      <c r="U25" s="103">
        <f t="shared" si="6"/>
        <v>0.15580736543909349</v>
      </c>
      <c r="V25" s="102">
        <f t="shared" si="6"/>
        <v>0.62889518413597734</v>
      </c>
      <c r="W25" s="100">
        <f t="shared" si="6"/>
        <v>1</v>
      </c>
      <c r="X25" s="101">
        <f t="shared" si="6"/>
        <v>0</v>
      </c>
      <c r="Y25" s="103">
        <f t="shared" si="6"/>
        <v>0</v>
      </c>
      <c r="Z25" s="103">
        <f t="shared" si="6"/>
        <v>0.5</v>
      </c>
      <c r="AA25" s="103">
        <f t="shared" si="6"/>
        <v>0</v>
      </c>
      <c r="AB25" s="102">
        <f t="shared" si="6"/>
        <v>0.5</v>
      </c>
      <c r="AC25" s="100">
        <f t="shared" si="6"/>
        <v>1</v>
      </c>
      <c r="AD25" s="101">
        <f t="shared" si="6"/>
        <v>0</v>
      </c>
      <c r="AE25" s="103">
        <f t="shared" si="6"/>
        <v>0</v>
      </c>
      <c r="AF25" s="103">
        <f t="shared" si="6"/>
        <v>0</v>
      </c>
      <c r="AG25" s="103">
        <f t="shared" si="6"/>
        <v>0</v>
      </c>
      <c r="AH25" s="102">
        <f t="shared" si="6"/>
        <v>1</v>
      </c>
      <c r="AI25" s="303"/>
      <c r="AJ25" s="303"/>
      <c r="AK25" s="303"/>
      <c r="AL25" s="303"/>
      <c r="AM25" s="173"/>
    </row>
    <row r="26" spans="1:39" x14ac:dyDescent="0.2">
      <c r="A26" s="262"/>
      <c r="B26" s="441"/>
      <c r="C26" s="441"/>
      <c r="D26" s="441"/>
      <c r="E26" s="301"/>
      <c r="F26" s="301"/>
      <c r="G26" s="301"/>
      <c r="H26" s="301"/>
      <c r="I26" s="301"/>
      <c r="J26" s="301"/>
    </row>
    <row r="27" spans="1:39" x14ac:dyDescent="0.2">
      <c r="B27" s="364" t="s">
        <v>527</v>
      </c>
      <c r="C27" s="363"/>
      <c r="H27" s="303"/>
      <c r="I27" s="303"/>
      <c r="J27" s="303"/>
    </row>
    <row r="28" spans="1:39" x14ac:dyDescent="0.2">
      <c r="A28" s="262"/>
      <c r="B28" s="439"/>
      <c r="C28" s="439"/>
      <c r="D28" s="439"/>
      <c r="E28" s="304"/>
      <c r="F28" s="304"/>
      <c r="G28" s="304"/>
      <c r="H28" s="304"/>
      <c r="I28" s="304"/>
      <c r="J28" s="304"/>
    </row>
    <row r="29" spans="1:39" x14ac:dyDescent="0.2">
      <c r="A29" s="303"/>
      <c r="B29" s="440"/>
      <c r="C29" s="443"/>
      <c r="D29" s="443"/>
      <c r="E29" s="305"/>
      <c r="F29" s="305"/>
      <c r="G29" s="305"/>
      <c r="H29" s="305"/>
      <c r="I29" s="305"/>
      <c r="J29" s="305"/>
    </row>
    <row r="30" spans="1:39" x14ac:dyDescent="0.2">
      <c r="A30" s="303"/>
      <c r="B30" s="440"/>
      <c r="C30" s="440"/>
      <c r="D30" s="440"/>
      <c r="E30" s="302"/>
      <c r="F30" s="302"/>
      <c r="G30" s="302"/>
      <c r="H30" s="302"/>
      <c r="I30" s="302"/>
      <c r="J30" s="302"/>
    </row>
    <row r="31" spans="1:39" x14ac:dyDescent="0.2">
      <c r="A31" s="303"/>
      <c r="B31" s="440"/>
      <c r="C31" s="440"/>
      <c r="D31" s="440"/>
      <c r="E31" s="302"/>
      <c r="F31" s="302"/>
      <c r="G31" s="302"/>
      <c r="H31" s="302"/>
      <c r="I31" s="302"/>
      <c r="J31" s="302"/>
    </row>
    <row r="32" spans="1:39" x14ac:dyDescent="0.2">
      <c r="A32" s="278"/>
      <c r="B32" s="439"/>
      <c r="C32" s="439"/>
      <c r="D32" s="439"/>
      <c r="E32" s="304"/>
      <c r="F32" s="304"/>
      <c r="G32" s="304"/>
      <c r="H32" s="304"/>
      <c r="I32" s="304"/>
      <c r="J32" s="304"/>
    </row>
    <row r="33" spans="1:10" x14ac:dyDescent="0.2">
      <c r="A33" s="303"/>
      <c r="B33" s="439"/>
      <c r="C33" s="439"/>
      <c r="D33" s="439"/>
      <c r="E33" s="304"/>
      <c r="F33" s="304"/>
      <c r="G33" s="304"/>
      <c r="H33" s="304"/>
      <c r="I33" s="304"/>
      <c r="J33" s="304"/>
    </row>
    <row r="34" spans="1:10" x14ac:dyDescent="0.2">
      <c r="A34" s="303"/>
      <c r="B34" s="439"/>
      <c r="C34" s="439"/>
      <c r="D34" s="439"/>
      <c r="E34" s="304"/>
      <c r="F34" s="304"/>
      <c r="G34" s="304"/>
      <c r="H34" s="304"/>
      <c r="I34" s="304"/>
      <c r="J34" s="304"/>
    </row>
    <row r="35" spans="1:10" x14ac:dyDescent="0.2">
      <c r="A35" s="278"/>
      <c r="B35" s="439"/>
      <c r="C35" s="439"/>
      <c r="D35" s="439"/>
      <c r="E35" s="304"/>
      <c r="F35" s="304"/>
      <c r="G35" s="304"/>
      <c r="H35" s="304"/>
      <c r="I35" s="304"/>
      <c r="J35" s="304"/>
    </row>
    <row r="36" spans="1:10" x14ac:dyDescent="0.2">
      <c r="A36" s="303"/>
      <c r="B36" s="439"/>
      <c r="C36" s="439"/>
      <c r="D36" s="439"/>
      <c r="E36" s="304"/>
      <c r="F36" s="304"/>
      <c r="G36" s="304"/>
      <c r="H36" s="304"/>
      <c r="I36" s="304"/>
      <c r="J36" s="304"/>
    </row>
    <row r="37" spans="1:10" x14ac:dyDescent="0.2">
      <c r="A37" s="303"/>
      <c r="B37" s="439"/>
      <c r="C37" s="439"/>
      <c r="D37" s="439"/>
      <c r="E37" s="304"/>
      <c r="F37" s="304"/>
      <c r="G37" s="304"/>
      <c r="H37" s="304"/>
      <c r="I37" s="304"/>
      <c r="J37" s="304"/>
    </row>
    <row r="38" spans="1:10" x14ac:dyDescent="0.2">
      <c r="A38" s="303"/>
      <c r="B38" s="439"/>
      <c r="C38" s="439"/>
      <c r="D38" s="439"/>
      <c r="E38" s="304"/>
      <c r="F38" s="304"/>
      <c r="G38" s="304"/>
      <c r="H38" s="304"/>
      <c r="I38" s="304"/>
      <c r="J38" s="304"/>
    </row>
    <row r="39" spans="1:10" x14ac:dyDescent="0.2">
      <c r="A39" s="303"/>
    </row>
  </sheetData>
  <sheetProtection password="CC43" sheet="1" objects="1" scenarios="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B14" sqref="B14:D14"/>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ש. שלמה חברה לביטוח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2017</v>
      </c>
      <c r="F3" s="121">
        <f>E3-1</f>
        <v>-1</v>
      </c>
    </row>
    <row r="4" spans="1:68" x14ac:dyDescent="0.2">
      <c r="B4" s="182" t="s">
        <v>425</v>
      </c>
    </row>
    <row r="5" spans="1:68" ht="13.5" thickBot="1" x14ac:dyDescent="0.25"/>
    <row r="6" spans="1:68" x14ac:dyDescent="0.2">
      <c r="A6" s="269"/>
      <c r="B6" s="453" t="s">
        <v>179</v>
      </c>
      <c r="C6" s="447"/>
      <c r="D6" s="448"/>
      <c r="E6" s="456" t="s">
        <v>87</v>
      </c>
      <c r="F6" s="457"/>
      <c r="G6" s="457"/>
      <c r="H6" s="457"/>
      <c r="I6" s="457"/>
      <c r="J6" s="458"/>
      <c r="K6" s="456" t="s">
        <v>88</v>
      </c>
      <c r="L6" s="457"/>
      <c r="M6" s="457"/>
      <c r="N6" s="457"/>
      <c r="O6" s="457"/>
      <c r="P6" s="458"/>
      <c r="Q6" s="456" t="s">
        <v>89</v>
      </c>
      <c r="R6" s="457"/>
      <c r="S6" s="457"/>
      <c r="T6" s="457"/>
      <c r="U6" s="457"/>
      <c r="V6" s="458"/>
      <c r="W6" s="456" t="s">
        <v>90</v>
      </c>
      <c r="X6" s="457"/>
      <c r="Y6" s="457"/>
      <c r="Z6" s="457"/>
      <c r="AA6" s="457"/>
      <c r="AB6" s="458"/>
      <c r="AC6" s="456" t="s">
        <v>91</v>
      </c>
      <c r="AD6" s="457"/>
      <c r="AE6" s="457"/>
      <c r="AF6" s="457"/>
      <c r="AG6" s="457"/>
      <c r="AH6" s="458"/>
      <c r="AI6" s="456" t="s">
        <v>92</v>
      </c>
      <c r="AJ6" s="457"/>
      <c r="AK6" s="457"/>
      <c r="AL6" s="457"/>
      <c r="AM6" s="457"/>
      <c r="AN6" s="458"/>
      <c r="AO6" s="456" t="s">
        <v>93</v>
      </c>
      <c r="AP6" s="457"/>
      <c r="AQ6" s="457"/>
      <c r="AR6" s="457"/>
      <c r="AS6" s="457"/>
      <c r="AT6" s="458"/>
      <c r="AU6" s="456" t="s">
        <v>94</v>
      </c>
      <c r="AV6" s="457"/>
      <c r="AW6" s="457"/>
      <c r="AX6" s="457"/>
      <c r="AY6" s="457"/>
      <c r="AZ6" s="458"/>
      <c r="BA6" s="456" t="s">
        <v>95</v>
      </c>
      <c r="BB6" s="457"/>
      <c r="BC6" s="457"/>
      <c r="BD6" s="457"/>
      <c r="BE6" s="457"/>
      <c r="BF6" s="458"/>
      <c r="BG6" s="279"/>
      <c r="BH6" s="279"/>
      <c r="BI6" s="279"/>
      <c r="BJ6" s="279"/>
      <c r="BK6" s="279"/>
      <c r="BL6" s="173"/>
    </row>
    <row r="7" spans="1:68" ht="25.5" customHeight="1" x14ac:dyDescent="0.2">
      <c r="A7" s="270"/>
      <c r="B7" s="454"/>
      <c r="C7" s="449"/>
      <c r="D7" s="450"/>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5"/>
      <c r="C8" s="451"/>
      <c r="D8" s="452"/>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0.57943925233644855</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6.5420560747663545E-2</v>
      </c>
      <c r="AQ10" s="79">
        <f>IF((' בריאות א2'!CE12+' בריאות א2'!CL12+' בריאות א2'!CE13+' בריאות א2'!CL13)=0,0,(' בריאות א2'!CE12+' בריאות א2'!CL12+' בריאות א2'!CE13+' בריאות א2'!CL13)/(' בריאות א2'!$CB$17+' בריאות א2'!$CI$17))</f>
        <v>0.13084112149532709</v>
      </c>
      <c r="AR10" s="79">
        <f>IF((' בריאות א2'!CF12+' בריאות א2'!CM12+' בריאות א2'!CF13+' בריאות א2'!CM13)=0,0,(' בריאות א2'!CF12+' בריאות א2'!CM12+' בריאות א2'!CF13+' בריאות א2'!CM13)/(' בריאות א2'!$CB$17+' בריאות א2'!$CI$17))</f>
        <v>0.17757009345794392</v>
      </c>
      <c r="AS10" s="79">
        <f>IF((' בריאות א2'!CG12+' בריאות א2'!CN12+' בריאות א2'!CG13+' בריאות א2'!CN13)=0,0,(' בריאות א2'!CG12+' בריאות א2'!CN12+' בריאות א2'!CG13+' בריאות א2'!CN13)/(' בריאות א2'!$CB$17+' בריאות א2'!$CI$17))</f>
        <v>9.3457943925233641E-2</v>
      </c>
      <c r="AT10" s="79">
        <f>IF((' בריאות א2'!CH12+' בריאות א2'!CO12+' בריאות א2'!CH13+' בריאות א2'!CO13)=0,0,(' בריאות א2'!CH12+' בריאות א2'!CO12+' בריאות א2'!CH13+' בריאות א2'!CO13)/(' בריאות א2'!$CB$17+' בריאות א2'!$CI$17))</f>
        <v>0.11214953271028037</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0.24299065420560748</v>
      </c>
      <c r="AP11" s="79">
        <f>IF((' בריאות א2'!CC14+' בריאות א2'!CJ14+' בריאות א2'!CD14+' בריאות א2'!CK14)=0,0,(' בריאות א2'!CC14+' בריאות א2'!CJ14+' בריאות א2'!CD14+' בריאות א2'!CK14)/(' בריאות א2'!$CB$17+' בריאות א2'!$CI$17))</f>
        <v>7.476635514018691E-2</v>
      </c>
      <c r="AQ11" s="79">
        <f>IF((' בריאות א2'!CE14+' בריאות א2'!CL14)=0,0,(' בריאות א2'!CE14+' בריאות א2'!CL14)/(' בריאות א2'!$CB$17+' בריאות א2'!$CI$17))</f>
        <v>6.5420560747663545E-2</v>
      </c>
      <c r="AR11" s="79">
        <f>IF((' בריאות א2'!CF14+' בריאות א2'!CM14)=0,0,(' בריאות א2'!CF14+' בריאות א2'!CM14)/(' בריאות א2'!$CB$17+' בריאות א2'!$CI$17))</f>
        <v>3.7383177570093455E-2</v>
      </c>
      <c r="AS11" s="79">
        <f>IF((' בריאות א2'!CG14+' בריאות א2'!CN14)=0,0,(' בריאות א2'!CG14+' בריאות א2'!CN14)/(' בריאות א2'!$CB$17+' בריאות א2'!$CI$17))</f>
        <v>2.8037383177570093E-2</v>
      </c>
      <c r="AT11" s="79">
        <f>IF((' בריאות א2'!CH14+' בריאות א2'!CO14)=0,0,(' בריאות א2'!CH14+' בריאות א2'!CO14)/(' בריאות א2'!$CB$17+' בריאות א2'!$CI$17))</f>
        <v>3.7383177570093455E-2</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0.17757009345794392</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9.3457943925233638E-3</v>
      </c>
      <c r="AR12" s="79">
        <f>IF((' בריאות א2'!CF15+' בריאות א2'!CM15)=0,0,(' בריאות א2'!CF15+' בריאות א2'!CM15)/(' בריאות א2'!$CB$17+' בריאות א2'!$CI$17))</f>
        <v>5.6074766355140186E-2</v>
      </c>
      <c r="AS12" s="79">
        <f>IF((' בריאות א2'!CG15+' בריאות א2'!CN15)=0,0,(' בריאות א2'!CG15+' בריאות א2'!CN15)/(' בריאות א2'!$CB$17+' בריאות א2'!$CI$17))</f>
        <v>2.8037383177570093E-2</v>
      </c>
      <c r="AT12" s="79">
        <f>IF((' בריאות א2'!CH15+' בריאות א2'!CO15)=0,0,(' בריאות א2'!CH15+' בריאות א2'!CO15)/(' בריאות א2'!$CB$17+' בריאות א2'!$CI$17))</f>
        <v>8.4112149532710276E-2</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1</v>
      </c>
      <c r="AP14" s="92">
        <f t="shared" si="1"/>
        <v>0.14018691588785046</v>
      </c>
      <c r="AQ14" s="92">
        <f t="shared" si="1"/>
        <v>0.20560747663551399</v>
      </c>
      <c r="AR14" s="92">
        <f t="shared" si="1"/>
        <v>0.27102803738317754</v>
      </c>
      <c r="AS14" s="92">
        <f t="shared" si="1"/>
        <v>0.14953271028037382</v>
      </c>
      <c r="AT14" s="83">
        <f t="shared" si="1"/>
        <v>0.23364485981308408</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1"/>
      <c r="C25" s="441"/>
      <c r="D25" s="441"/>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9"/>
      <c r="C27" s="439"/>
      <c r="D27" s="439"/>
      <c r="E27" s="304"/>
      <c r="F27" s="304"/>
      <c r="G27" s="304"/>
      <c r="H27" s="304"/>
      <c r="I27" s="304"/>
      <c r="J27" s="304"/>
    </row>
    <row r="28" spans="1:64" x14ac:dyDescent="0.2">
      <c r="A28" s="303"/>
      <c r="B28" s="440"/>
      <c r="C28" s="443"/>
      <c r="D28" s="443"/>
      <c r="E28" s="305"/>
      <c r="F28" s="305"/>
      <c r="G28" s="305"/>
      <c r="H28" s="305"/>
      <c r="I28" s="305"/>
      <c r="J28" s="305"/>
    </row>
    <row r="29" spans="1:64" x14ac:dyDescent="0.2">
      <c r="A29" s="303"/>
      <c r="B29" s="440"/>
      <c r="C29" s="440"/>
      <c r="D29" s="440"/>
      <c r="E29" s="302"/>
      <c r="F29" s="302"/>
      <c r="G29" s="302"/>
      <c r="H29" s="302"/>
      <c r="I29" s="302"/>
      <c r="J29" s="302"/>
    </row>
    <row r="30" spans="1:64" x14ac:dyDescent="0.2">
      <c r="A30" s="303"/>
      <c r="B30" s="440"/>
      <c r="C30" s="440"/>
      <c r="D30" s="440"/>
      <c r="E30" s="302"/>
      <c r="F30" s="302"/>
      <c r="G30" s="302"/>
      <c r="H30" s="302"/>
      <c r="I30" s="302"/>
      <c r="J30" s="302"/>
    </row>
    <row r="31" spans="1:64" x14ac:dyDescent="0.2">
      <c r="A31" s="278"/>
      <c r="B31" s="439"/>
      <c r="C31" s="439"/>
      <c r="D31" s="439"/>
      <c r="E31" s="304"/>
      <c r="F31" s="304"/>
      <c r="G31" s="304"/>
      <c r="H31" s="304"/>
      <c r="I31" s="304"/>
      <c r="J31" s="304"/>
    </row>
    <row r="32" spans="1:64" x14ac:dyDescent="0.2">
      <c r="A32" s="303"/>
      <c r="B32" s="439"/>
      <c r="C32" s="439"/>
      <c r="D32" s="439"/>
      <c r="E32" s="304"/>
      <c r="F32" s="304"/>
      <c r="G32" s="304"/>
      <c r="H32" s="304"/>
      <c r="I32" s="304"/>
      <c r="J32" s="304"/>
    </row>
    <row r="33" spans="1:10" x14ac:dyDescent="0.2">
      <c r="A33" s="303"/>
      <c r="B33" s="439"/>
      <c r="C33" s="439"/>
      <c r="D33" s="439"/>
      <c r="E33" s="304"/>
      <c r="F33" s="304"/>
      <c r="G33" s="304"/>
      <c r="H33" s="304"/>
      <c r="I33" s="304"/>
      <c r="J33" s="304"/>
    </row>
    <row r="34" spans="1:10" x14ac:dyDescent="0.2">
      <c r="A34" s="278"/>
      <c r="B34" s="439"/>
      <c r="C34" s="439"/>
      <c r="D34" s="439"/>
      <c r="E34" s="304"/>
      <c r="F34" s="304"/>
      <c r="G34" s="304"/>
      <c r="H34" s="304"/>
      <c r="I34" s="304"/>
      <c r="J34" s="304"/>
    </row>
    <row r="35" spans="1:10" x14ac:dyDescent="0.2">
      <c r="A35" s="303"/>
      <c r="B35" s="439"/>
      <c r="C35" s="439"/>
      <c r="D35" s="439"/>
      <c r="E35" s="304"/>
      <c r="F35" s="304"/>
      <c r="G35" s="304"/>
      <c r="H35" s="304"/>
      <c r="I35" s="304"/>
      <c r="J35" s="304"/>
    </row>
    <row r="36" spans="1:10" x14ac:dyDescent="0.2">
      <c r="A36" s="303"/>
      <c r="B36" s="439"/>
      <c r="C36" s="439"/>
      <c r="D36" s="439"/>
      <c r="E36" s="304"/>
      <c r="F36" s="304"/>
      <c r="G36" s="304"/>
      <c r="H36" s="304"/>
      <c r="I36" s="304"/>
      <c r="J36" s="304"/>
    </row>
    <row r="37" spans="1:10" x14ac:dyDescent="0.2">
      <c r="A37" s="303"/>
      <c r="B37" s="439"/>
      <c r="C37" s="439"/>
      <c r="D37" s="439"/>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ש. שלמה חברה לביטוח בע''מ</v>
      </c>
    </row>
    <row r="3" spans="1:25" ht="12.75" customHeight="1" x14ac:dyDescent="0.3">
      <c r="A3" s="268"/>
      <c r="B3" s="183" t="str">
        <f>CONCATENATE(הוראות!Z13,הוראות!F13)</f>
        <v>הנתונים ביחידות בודדות לשנת 2017</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3" t="s">
        <v>179</v>
      </c>
      <c r="C7" s="447"/>
      <c r="D7" s="447"/>
      <c r="E7" s="456" t="s">
        <v>140</v>
      </c>
      <c r="F7" s="457"/>
      <c r="G7" s="457"/>
      <c r="H7" s="457"/>
      <c r="I7" s="457"/>
      <c r="J7" s="458"/>
      <c r="K7" s="456" t="s">
        <v>141</v>
      </c>
      <c r="L7" s="457"/>
      <c r="M7" s="457"/>
      <c r="N7" s="457"/>
      <c r="O7" s="457"/>
      <c r="P7" s="458"/>
      <c r="Q7" s="456" t="s">
        <v>142</v>
      </c>
      <c r="R7" s="457"/>
      <c r="S7" s="457"/>
      <c r="T7" s="457"/>
      <c r="U7" s="457"/>
      <c r="V7" s="458"/>
    </row>
    <row r="8" spans="1:25" ht="25.5" customHeight="1" x14ac:dyDescent="0.2">
      <c r="A8" s="270"/>
      <c r="B8" s="449"/>
      <c r="C8" s="449"/>
      <c r="D8" s="449"/>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51"/>
      <c r="C9" s="451"/>
      <c r="D9" s="451"/>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4" t="s">
        <v>73</v>
      </c>
      <c r="C10" s="475"/>
      <c r="D10" s="475"/>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3" t="s">
        <v>183</v>
      </c>
      <c r="C15" s="464"/>
      <c r="D15" s="464"/>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5" t="s">
        <v>80</v>
      </c>
      <c r="B16" s="469" t="s">
        <v>184</v>
      </c>
      <c r="C16" s="470"/>
      <c r="D16" s="470"/>
      <c r="E16" s="86"/>
      <c r="F16" s="87"/>
      <c r="G16" s="88"/>
      <c r="H16" s="88"/>
      <c r="I16" s="88"/>
      <c r="J16" s="89"/>
      <c r="K16" s="86"/>
      <c r="L16" s="87"/>
      <c r="M16" s="88"/>
      <c r="N16" s="88"/>
      <c r="O16" s="88"/>
      <c r="P16" s="89"/>
      <c r="Q16" s="86"/>
      <c r="R16" s="87"/>
      <c r="S16" s="88"/>
      <c r="T16" s="88"/>
      <c r="U16" s="88"/>
      <c r="V16" s="89"/>
    </row>
    <row r="17" spans="1:22" x14ac:dyDescent="0.2">
      <c r="A17" s="202">
        <v>1</v>
      </c>
      <c r="B17" s="471" t="s">
        <v>76</v>
      </c>
      <c r="C17" s="472"/>
      <c r="D17" s="473"/>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71" t="s">
        <v>77</v>
      </c>
      <c r="C18" s="472"/>
      <c r="D18" s="473"/>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3" t="s">
        <v>82</v>
      </c>
      <c r="C19" s="464"/>
      <c r="D19" s="464"/>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6" t="s">
        <v>446</v>
      </c>
      <c r="C20" s="477"/>
      <c r="D20" s="478"/>
      <c r="E20" s="86"/>
      <c r="F20" s="87"/>
      <c r="G20" s="88"/>
      <c r="H20" s="88"/>
      <c r="I20" s="88"/>
      <c r="J20" s="89"/>
      <c r="K20" s="86"/>
      <c r="L20" s="87"/>
      <c r="M20" s="88"/>
      <c r="N20" s="88"/>
      <c r="O20" s="88"/>
      <c r="P20" s="89"/>
      <c r="Q20" s="86"/>
      <c r="R20" s="87"/>
      <c r="S20" s="88"/>
      <c r="T20" s="88"/>
      <c r="U20" s="88"/>
      <c r="V20" s="89"/>
    </row>
    <row r="21" spans="1:22" x14ac:dyDescent="0.2">
      <c r="A21" s="202">
        <v>1</v>
      </c>
      <c r="B21" s="471" t="s">
        <v>76</v>
      </c>
      <c r="C21" s="472"/>
      <c r="D21" s="473"/>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71" t="s">
        <v>77</v>
      </c>
      <c r="C22" s="472"/>
      <c r="D22" s="473"/>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71" t="s">
        <v>84</v>
      </c>
      <c r="C23" s="472"/>
      <c r="D23" s="473"/>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3" t="s">
        <v>85</v>
      </c>
      <c r="C24" s="464"/>
      <c r="D24" s="465"/>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6" t="s">
        <v>86</v>
      </c>
      <c r="C25" s="467"/>
      <c r="D25" s="468"/>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1"/>
      <c r="C26" s="441"/>
      <c r="D26" s="441"/>
    </row>
    <row r="27" spans="1:22" x14ac:dyDescent="0.2">
      <c r="A27" s="301"/>
      <c r="B27" s="364" t="s">
        <v>527</v>
      </c>
      <c r="C27" s="364"/>
      <c r="D27" s="364"/>
    </row>
    <row r="28" spans="1:22" x14ac:dyDescent="0.2">
      <c r="A28" s="262"/>
      <c r="B28" s="439"/>
      <c r="C28" s="439"/>
      <c r="D28" s="439"/>
    </row>
    <row r="29" spans="1:22" x14ac:dyDescent="0.2">
      <c r="A29" s="303"/>
      <c r="B29" s="440"/>
      <c r="C29" s="443"/>
      <c r="D29" s="443"/>
    </row>
    <row r="30" spans="1:22" x14ac:dyDescent="0.2">
      <c r="A30" s="303"/>
      <c r="B30" s="440"/>
      <c r="C30" s="440"/>
      <c r="D30" s="440"/>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election activeCell="D10" sqref="D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ש. שלמה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9" t="s">
        <v>185</v>
      </c>
      <c r="C7" s="482" t="s">
        <v>145</v>
      </c>
      <c r="D7" s="483"/>
      <c r="E7" s="483"/>
      <c r="F7" s="483"/>
      <c r="G7" s="483"/>
      <c r="H7" s="483"/>
      <c r="I7" s="484"/>
      <c r="J7" s="482" t="s">
        <v>146</v>
      </c>
      <c r="K7" s="483"/>
      <c r="L7" s="483"/>
      <c r="M7" s="483"/>
      <c r="N7" s="483"/>
      <c r="O7" s="483"/>
      <c r="P7" s="484"/>
    </row>
    <row r="8" spans="2:16" ht="28.5" customHeight="1" x14ac:dyDescent="0.2">
      <c r="B8" s="48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7" t="s">
        <v>187</v>
      </c>
      <c r="C13" s="487"/>
      <c r="D13" s="487"/>
      <c r="E13" s="487"/>
      <c r="F13" s="487"/>
      <c r="G13" s="487"/>
      <c r="H13" s="487"/>
      <c r="I13" s="487"/>
      <c r="J13" s="487"/>
      <c r="K13" s="487"/>
      <c r="L13" s="487"/>
      <c r="M13" s="487"/>
      <c r="N13" s="487"/>
      <c r="O13" s="487"/>
      <c r="P13" s="487"/>
    </row>
    <row r="14" spans="2:16" ht="19.5" customHeight="1" x14ac:dyDescent="0.2">
      <c r="B14" s="487" t="s">
        <v>188</v>
      </c>
      <c r="C14" s="487"/>
      <c r="D14" s="487"/>
      <c r="E14" s="487"/>
      <c r="F14" s="487"/>
      <c r="G14" s="487"/>
      <c r="H14" s="487"/>
      <c r="I14" s="487"/>
      <c r="J14" s="487"/>
      <c r="K14" s="487"/>
      <c r="L14" s="487"/>
      <c r="M14" s="487"/>
      <c r="N14" s="487"/>
      <c r="O14" s="487"/>
      <c r="P14" s="487"/>
    </row>
    <row r="15" spans="2:16" ht="45.75" customHeight="1" x14ac:dyDescent="0.2">
      <c r="B15" s="486" t="s">
        <v>189</v>
      </c>
      <c r="C15" s="486"/>
      <c r="D15" s="486"/>
      <c r="E15" s="486"/>
      <c r="F15" s="486"/>
      <c r="G15" s="486"/>
      <c r="H15" s="486"/>
      <c r="I15" s="486"/>
      <c r="J15" s="486"/>
      <c r="K15" s="486"/>
      <c r="L15" s="486"/>
      <c r="M15" s="486"/>
      <c r="N15" s="486"/>
      <c r="O15" s="486"/>
      <c r="P15" s="486"/>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I21" sqref="I21"/>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8" t="s">
        <v>375</v>
      </c>
      <c r="C3" s="388"/>
      <c r="D3" s="388"/>
      <c r="E3" s="388"/>
      <c r="F3" s="389" t="s">
        <v>376</v>
      </c>
      <c r="G3" s="390"/>
      <c r="H3" s="390"/>
      <c r="I3" s="390"/>
      <c r="J3" s="140"/>
      <c r="K3" s="140"/>
      <c r="L3" s="140"/>
      <c r="M3" s="140"/>
    </row>
    <row r="4" spans="1:26" ht="15.75" x14ac:dyDescent="0.25">
      <c r="A4" s="141" t="s">
        <v>377</v>
      </c>
      <c r="B4" s="391" t="s">
        <v>397</v>
      </c>
      <c r="C4" s="388"/>
      <c r="D4" s="388"/>
      <c r="E4" s="388"/>
      <c r="F4" s="388"/>
      <c r="G4" s="388"/>
      <c r="H4" s="388"/>
      <c r="I4" s="388"/>
      <c r="J4" s="388"/>
      <c r="K4" s="388"/>
      <c r="L4" s="388"/>
      <c r="M4" s="388"/>
    </row>
    <row r="5" spans="1:26" ht="15.75" x14ac:dyDescent="0.25">
      <c r="A5" s="141" t="s">
        <v>378</v>
      </c>
      <c r="B5" s="388" t="s">
        <v>379</v>
      </c>
      <c r="C5" s="388"/>
      <c r="D5" s="388"/>
      <c r="E5" s="388"/>
      <c r="F5" s="388"/>
      <c r="G5" s="388"/>
      <c r="H5" s="388"/>
      <c r="I5" s="388"/>
      <c r="J5" s="388"/>
      <c r="K5" s="388"/>
      <c r="L5" s="388"/>
      <c r="M5" s="388"/>
    </row>
    <row r="6" spans="1:26" ht="15.75" x14ac:dyDescent="0.25">
      <c r="A6" s="141" t="s">
        <v>380</v>
      </c>
      <c r="B6" s="388" t="s">
        <v>381</v>
      </c>
      <c r="C6" s="388"/>
      <c r="D6" s="388"/>
      <c r="E6" s="388"/>
      <c r="F6" s="388"/>
      <c r="G6" s="388"/>
      <c r="H6" s="388"/>
      <c r="I6" s="388"/>
      <c r="J6" s="388"/>
      <c r="K6" s="388"/>
      <c r="L6" s="388"/>
      <c r="M6" s="388"/>
    </row>
    <row r="7" spans="1:26" ht="13.5" customHeight="1" x14ac:dyDescent="0.2">
      <c r="A7" s="141" t="s">
        <v>382</v>
      </c>
      <c r="B7" s="388" t="s">
        <v>383</v>
      </c>
      <c r="C7" s="388"/>
      <c r="D7" s="388"/>
      <c r="E7" s="388"/>
      <c r="F7" s="388"/>
      <c r="G7" s="388"/>
      <c r="H7" s="388"/>
      <c r="I7" s="388"/>
      <c r="J7" s="388"/>
      <c r="K7" s="388"/>
      <c r="L7" s="388"/>
      <c r="M7" s="388"/>
    </row>
    <row r="8" spans="1:26" ht="16.5" customHeight="1" x14ac:dyDescent="0.2">
      <c r="A8" s="220"/>
      <c r="B8" s="388"/>
      <c r="C8" s="388"/>
      <c r="D8" s="388"/>
      <c r="E8" s="388"/>
      <c r="F8" s="388"/>
      <c r="G8" s="388"/>
      <c r="H8" s="388"/>
      <c r="I8" s="388"/>
      <c r="J8" s="388"/>
      <c r="K8" s="388"/>
      <c r="L8" s="388"/>
      <c r="M8" s="388"/>
    </row>
    <row r="9" spans="1:26" ht="16.5" customHeight="1" x14ac:dyDescent="0.25">
      <c r="A9" s="141" t="s">
        <v>456</v>
      </c>
      <c r="B9" s="388" t="s">
        <v>457</v>
      </c>
      <c r="C9" s="388"/>
      <c r="D9" s="388"/>
      <c r="E9" s="388"/>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3" t="s">
        <v>390</v>
      </c>
      <c r="I12" s="383"/>
      <c r="J12" s="384"/>
    </row>
    <row r="13" spans="1:26" ht="18.75" customHeight="1" thickBot="1" x14ac:dyDescent="0.25">
      <c r="B13" s="142" t="s">
        <v>226</v>
      </c>
      <c r="C13" s="218">
        <f>VLOOKUP(B13,'רשימת גופים'!A3:B230,2,0)</f>
        <v>513879189</v>
      </c>
      <c r="D13" s="155" t="s">
        <v>529</v>
      </c>
      <c r="E13" s="156" t="s">
        <v>530</v>
      </c>
      <c r="F13" s="156">
        <v>2017</v>
      </c>
      <c r="G13" s="209" t="s">
        <v>447</v>
      </c>
      <c r="H13" s="385" t="str">
        <f>CONCATENATE("netunim","_",C13,"_",F13,".xlsx")</f>
        <v>netunim_513879189_2017.xlsx</v>
      </c>
      <c r="I13" s="386"/>
      <c r="J13" s="387"/>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A11" sqref="A11"/>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ש. שלמה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9" t="s">
        <v>185</v>
      </c>
      <c r="C7" s="482" t="s">
        <v>145</v>
      </c>
      <c r="D7" s="483"/>
      <c r="E7" s="483"/>
      <c r="F7" s="483"/>
      <c r="G7" s="483"/>
      <c r="H7" s="483"/>
      <c r="I7" s="484"/>
      <c r="J7" s="482" t="s">
        <v>146</v>
      </c>
      <c r="K7" s="483"/>
      <c r="L7" s="483"/>
      <c r="M7" s="483"/>
      <c r="N7" s="483"/>
      <c r="O7" s="483"/>
      <c r="P7" s="484"/>
    </row>
    <row r="8" spans="2:16" ht="28.5" customHeight="1" x14ac:dyDescent="0.2">
      <c r="B8" s="48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1"/>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7" t="s">
        <v>187</v>
      </c>
      <c r="C13" s="487"/>
      <c r="D13" s="487"/>
      <c r="E13" s="487"/>
      <c r="F13" s="487"/>
      <c r="G13" s="487"/>
      <c r="H13" s="487"/>
      <c r="I13" s="487"/>
      <c r="J13" s="487"/>
      <c r="K13" s="487"/>
      <c r="L13" s="487"/>
      <c r="M13" s="487"/>
      <c r="N13" s="487"/>
      <c r="O13" s="487"/>
      <c r="P13" s="487"/>
    </row>
    <row r="14" spans="2:16" ht="19.5" customHeight="1" x14ac:dyDescent="0.2">
      <c r="B14" s="487" t="s">
        <v>188</v>
      </c>
      <c r="C14" s="487"/>
      <c r="D14" s="487"/>
      <c r="E14" s="487"/>
      <c r="F14" s="487"/>
      <c r="G14" s="487"/>
      <c r="H14" s="487"/>
      <c r="I14" s="487"/>
      <c r="J14" s="487"/>
      <c r="K14" s="487"/>
      <c r="L14" s="487"/>
      <c r="M14" s="487"/>
      <c r="N14" s="487"/>
      <c r="O14" s="487"/>
      <c r="P14" s="487"/>
    </row>
    <row r="15" spans="2:16" ht="45.75" customHeight="1" x14ac:dyDescent="0.2">
      <c r="B15" s="486" t="s">
        <v>189</v>
      </c>
      <c r="C15" s="486"/>
      <c r="D15" s="486"/>
      <c r="E15" s="486"/>
      <c r="F15" s="486"/>
      <c r="G15" s="486"/>
      <c r="H15" s="486"/>
      <c r="I15" s="486"/>
      <c r="J15" s="486"/>
      <c r="K15" s="486"/>
      <c r="L15" s="486"/>
      <c r="M15" s="486"/>
      <c r="N15" s="486"/>
      <c r="O15" s="486"/>
      <c r="P15" s="486"/>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election activeCell="C10" sqref="C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ש. שלמה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9" t="s">
        <v>185</v>
      </c>
      <c r="C7" s="482" t="s">
        <v>145</v>
      </c>
      <c r="D7" s="483"/>
      <c r="E7" s="483"/>
      <c r="F7" s="483"/>
      <c r="G7" s="483"/>
      <c r="H7" s="483"/>
      <c r="I7" s="484"/>
      <c r="J7" s="482" t="s">
        <v>146</v>
      </c>
      <c r="K7" s="483"/>
      <c r="L7" s="483"/>
      <c r="M7" s="483"/>
      <c r="N7" s="483"/>
      <c r="O7" s="483"/>
      <c r="P7" s="484"/>
    </row>
    <row r="8" spans="2:16" ht="28.5" customHeight="1" x14ac:dyDescent="0.2">
      <c r="B8" s="480"/>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81"/>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7" t="s">
        <v>187</v>
      </c>
      <c r="C13" s="487"/>
      <c r="D13" s="487"/>
      <c r="E13" s="487"/>
      <c r="F13" s="487"/>
      <c r="G13" s="487"/>
      <c r="H13" s="487"/>
      <c r="I13" s="487"/>
      <c r="J13" s="487"/>
      <c r="K13" s="487"/>
      <c r="L13" s="487"/>
      <c r="M13" s="487"/>
      <c r="N13" s="487"/>
      <c r="O13" s="487"/>
      <c r="P13" s="487"/>
    </row>
    <row r="14" spans="2:16" ht="19.5" customHeight="1" x14ac:dyDescent="0.2">
      <c r="B14" s="487" t="s">
        <v>188</v>
      </c>
      <c r="C14" s="487"/>
      <c r="D14" s="487"/>
      <c r="E14" s="487"/>
      <c r="F14" s="487"/>
      <c r="G14" s="487"/>
      <c r="H14" s="487"/>
      <c r="I14" s="487"/>
      <c r="J14" s="487"/>
      <c r="K14" s="487"/>
      <c r="L14" s="487"/>
      <c r="M14" s="487"/>
      <c r="N14" s="487"/>
      <c r="O14" s="487"/>
      <c r="P14" s="487"/>
    </row>
    <row r="15" spans="2:16" ht="45.75" customHeight="1" x14ac:dyDescent="0.2">
      <c r="B15" s="486" t="s">
        <v>189</v>
      </c>
      <c r="C15" s="486"/>
      <c r="D15" s="486"/>
      <c r="E15" s="486"/>
      <c r="F15" s="486"/>
      <c r="G15" s="486"/>
      <c r="H15" s="486"/>
      <c r="I15" s="486"/>
      <c r="J15" s="486"/>
      <c r="K15" s="486"/>
      <c r="L15" s="486"/>
      <c r="M15" s="486"/>
      <c r="N15" s="486"/>
      <c r="O15" s="486"/>
      <c r="P15" s="486"/>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election activeCell="C9" sqref="C9:W9"/>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ש. שלמה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9" t="s">
        <v>185</v>
      </c>
      <c r="C7" s="482" t="s">
        <v>168</v>
      </c>
      <c r="D7" s="483"/>
      <c r="E7" s="483"/>
      <c r="F7" s="483"/>
      <c r="G7" s="483"/>
      <c r="H7" s="483"/>
      <c r="I7" s="484"/>
      <c r="J7" s="482" t="s">
        <v>169</v>
      </c>
      <c r="K7" s="483"/>
      <c r="L7" s="483"/>
      <c r="M7" s="483"/>
      <c r="N7" s="483"/>
      <c r="O7" s="483"/>
      <c r="P7" s="484"/>
      <c r="Q7" s="482" t="s">
        <v>170</v>
      </c>
      <c r="R7" s="483"/>
      <c r="S7" s="483"/>
      <c r="T7" s="483"/>
      <c r="U7" s="483"/>
      <c r="V7" s="483"/>
      <c r="W7" s="484"/>
    </row>
    <row r="8" spans="2:23" ht="39" customHeight="1" x14ac:dyDescent="0.2">
      <c r="B8" s="480"/>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8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8" t="s">
        <v>186</v>
      </c>
      <c r="C12" s="488"/>
      <c r="D12" s="488"/>
      <c r="E12" s="488"/>
      <c r="F12" s="488"/>
      <c r="G12" s="488"/>
      <c r="H12" s="488"/>
      <c r="I12" s="488"/>
      <c r="J12" s="488"/>
      <c r="K12" s="488"/>
      <c r="L12" s="488"/>
      <c r="M12" s="488"/>
      <c r="N12" s="488"/>
      <c r="O12" s="488"/>
      <c r="P12" s="488"/>
    </row>
    <row r="13" spans="2:23" ht="30.75" customHeight="1" x14ac:dyDescent="0.2">
      <c r="B13" s="487" t="s">
        <v>187</v>
      </c>
      <c r="C13" s="487"/>
      <c r="D13" s="487"/>
      <c r="E13" s="487"/>
      <c r="F13" s="487"/>
      <c r="G13" s="487"/>
      <c r="H13" s="487"/>
      <c r="I13" s="487"/>
      <c r="J13" s="487"/>
      <c r="K13" s="487"/>
      <c r="L13" s="487"/>
      <c r="M13" s="487"/>
      <c r="N13" s="487"/>
      <c r="O13" s="487"/>
      <c r="P13" s="487"/>
    </row>
    <row r="14" spans="2:23" ht="30.75" customHeight="1" x14ac:dyDescent="0.2">
      <c r="B14" s="486" t="s">
        <v>190</v>
      </c>
      <c r="C14" s="486"/>
      <c r="D14" s="486"/>
      <c r="E14" s="486"/>
      <c r="F14" s="486"/>
      <c r="G14" s="486"/>
      <c r="H14" s="486"/>
      <c r="I14" s="486"/>
      <c r="J14" s="486"/>
      <c r="K14" s="486"/>
      <c r="L14" s="486"/>
      <c r="M14" s="486"/>
      <c r="N14" s="486"/>
      <c r="O14" s="486"/>
      <c r="P14" s="486"/>
    </row>
    <row r="15" spans="2:23" ht="31.5" customHeight="1" x14ac:dyDescent="0.2">
      <c r="B15" s="486" t="s">
        <v>191</v>
      </c>
      <c r="C15" s="486"/>
      <c r="D15" s="486"/>
      <c r="E15" s="486"/>
      <c r="F15" s="486"/>
      <c r="G15" s="486"/>
      <c r="H15" s="486"/>
      <c r="I15" s="486"/>
      <c r="J15" s="486"/>
      <c r="K15" s="486"/>
      <c r="L15" s="486"/>
      <c r="M15" s="486"/>
      <c r="N15" s="486"/>
      <c r="O15" s="486"/>
      <c r="P15" s="486"/>
    </row>
    <row r="16" spans="2:23" ht="30.75" customHeight="1" x14ac:dyDescent="0.2">
      <c r="B16" s="486" t="s">
        <v>192</v>
      </c>
      <c r="C16" s="486"/>
      <c r="D16" s="486"/>
      <c r="E16" s="486"/>
      <c r="F16" s="486"/>
      <c r="G16" s="486"/>
      <c r="H16" s="486"/>
      <c r="I16" s="486"/>
      <c r="J16" s="486"/>
      <c r="K16" s="486"/>
      <c r="L16" s="486"/>
      <c r="M16" s="486"/>
      <c r="N16" s="486"/>
      <c r="O16" s="486"/>
      <c r="P16" s="486"/>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election activeCell="U17" sqref="U17"/>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ש. שלמה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9" t="s">
        <v>185</v>
      </c>
      <c r="C7" s="482" t="s">
        <v>168</v>
      </c>
      <c r="D7" s="483"/>
      <c r="E7" s="483"/>
      <c r="F7" s="483"/>
      <c r="G7" s="483"/>
      <c r="H7" s="483"/>
      <c r="I7" s="484"/>
      <c r="J7" s="482" t="s">
        <v>169</v>
      </c>
      <c r="K7" s="483"/>
      <c r="L7" s="483"/>
      <c r="M7" s="483"/>
      <c r="N7" s="483"/>
      <c r="O7" s="483"/>
      <c r="P7" s="484"/>
      <c r="Q7" s="482" t="s">
        <v>170</v>
      </c>
      <c r="R7" s="483"/>
      <c r="S7" s="483"/>
      <c r="T7" s="483"/>
      <c r="U7" s="483"/>
      <c r="V7" s="483"/>
      <c r="W7" s="484"/>
    </row>
    <row r="8" spans="2:23" ht="39" customHeight="1" x14ac:dyDescent="0.2">
      <c r="B8" s="480"/>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8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8" t="s">
        <v>186</v>
      </c>
      <c r="C12" s="488"/>
      <c r="D12" s="488"/>
      <c r="E12" s="488"/>
      <c r="F12" s="488"/>
      <c r="G12" s="488"/>
      <c r="H12" s="488"/>
      <c r="I12" s="488"/>
      <c r="J12" s="488"/>
      <c r="K12" s="488"/>
      <c r="L12" s="488"/>
      <c r="M12" s="488"/>
      <c r="N12" s="488"/>
      <c r="O12" s="488"/>
      <c r="P12" s="488"/>
    </row>
    <row r="13" spans="2:23" ht="30.75" customHeight="1" x14ac:dyDescent="0.2">
      <c r="B13" s="487" t="s">
        <v>187</v>
      </c>
      <c r="C13" s="487"/>
      <c r="D13" s="487"/>
      <c r="E13" s="487"/>
      <c r="F13" s="487"/>
      <c r="G13" s="487"/>
      <c r="H13" s="487"/>
      <c r="I13" s="487"/>
      <c r="J13" s="487"/>
      <c r="K13" s="487"/>
      <c r="L13" s="487"/>
      <c r="M13" s="487"/>
      <c r="N13" s="487"/>
      <c r="O13" s="487"/>
      <c r="P13" s="487"/>
    </row>
    <row r="14" spans="2:23" ht="30.75" customHeight="1" x14ac:dyDescent="0.2">
      <c r="B14" s="486" t="s">
        <v>190</v>
      </c>
      <c r="C14" s="486"/>
      <c r="D14" s="486"/>
      <c r="E14" s="486"/>
      <c r="F14" s="486"/>
      <c r="G14" s="486"/>
      <c r="H14" s="486"/>
      <c r="I14" s="486"/>
      <c r="J14" s="486"/>
      <c r="K14" s="486"/>
      <c r="L14" s="486"/>
      <c r="M14" s="486"/>
      <c r="N14" s="486"/>
      <c r="O14" s="486"/>
      <c r="P14" s="486"/>
    </row>
    <row r="15" spans="2:23" ht="31.5" customHeight="1" x14ac:dyDescent="0.2">
      <c r="B15" s="486" t="s">
        <v>191</v>
      </c>
      <c r="C15" s="486"/>
      <c r="D15" s="486"/>
      <c r="E15" s="486"/>
      <c r="F15" s="486"/>
      <c r="G15" s="486"/>
      <c r="H15" s="486"/>
      <c r="I15" s="486"/>
      <c r="J15" s="486"/>
      <c r="K15" s="486"/>
      <c r="L15" s="486"/>
      <c r="M15" s="486"/>
      <c r="N15" s="486"/>
      <c r="O15" s="486"/>
      <c r="P15" s="486"/>
    </row>
    <row r="16" spans="2:23" ht="30.75" customHeight="1" x14ac:dyDescent="0.2">
      <c r="B16" s="486" t="s">
        <v>192</v>
      </c>
      <c r="C16" s="486"/>
      <c r="D16" s="486"/>
      <c r="E16" s="486"/>
      <c r="F16" s="486"/>
      <c r="G16" s="486"/>
      <c r="H16" s="486"/>
      <c r="I16" s="486"/>
      <c r="J16" s="486"/>
      <c r="K16" s="486"/>
      <c r="L16" s="486"/>
      <c r="M16" s="486"/>
      <c r="N16" s="486"/>
      <c r="O16" s="486"/>
      <c r="P16" s="486"/>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B13" sqref="B13:P13"/>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ש. שלמה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479" t="s">
        <v>185</v>
      </c>
      <c r="C7" s="482" t="s">
        <v>168</v>
      </c>
      <c r="D7" s="483"/>
      <c r="E7" s="483"/>
      <c r="F7" s="483"/>
      <c r="G7" s="483"/>
      <c r="H7" s="483"/>
      <c r="I7" s="484"/>
      <c r="J7" s="482" t="s">
        <v>169</v>
      </c>
      <c r="K7" s="483"/>
      <c r="L7" s="483"/>
      <c r="M7" s="483"/>
      <c r="N7" s="483"/>
      <c r="O7" s="483"/>
      <c r="P7" s="484"/>
      <c r="Q7" s="482" t="s">
        <v>170</v>
      </c>
      <c r="R7" s="483"/>
      <c r="S7" s="483"/>
      <c r="T7" s="483"/>
      <c r="U7" s="483"/>
      <c r="V7" s="483"/>
      <c r="W7" s="484"/>
    </row>
    <row r="8" spans="2:23" ht="39" customHeight="1" x14ac:dyDescent="0.2">
      <c r="B8" s="480"/>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481"/>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8" t="s">
        <v>186</v>
      </c>
      <c r="C12" s="488"/>
      <c r="D12" s="488"/>
      <c r="E12" s="488"/>
      <c r="F12" s="488"/>
      <c r="G12" s="488"/>
      <c r="H12" s="488"/>
      <c r="I12" s="488"/>
      <c r="J12" s="488"/>
      <c r="K12" s="488"/>
      <c r="L12" s="488"/>
      <c r="M12" s="488"/>
      <c r="N12" s="488"/>
      <c r="O12" s="488"/>
      <c r="P12" s="488"/>
    </row>
    <row r="13" spans="2:23" ht="30.75" customHeight="1" x14ac:dyDescent="0.2">
      <c r="B13" s="487" t="s">
        <v>187</v>
      </c>
      <c r="C13" s="487"/>
      <c r="D13" s="487"/>
      <c r="E13" s="487"/>
      <c r="F13" s="487"/>
      <c r="G13" s="487"/>
      <c r="H13" s="487"/>
      <c r="I13" s="487"/>
      <c r="J13" s="487"/>
      <c r="K13" s="487"/>
      <c r="L13" s="487"/>
      <c r="M13" s="487"/>
      <c r="N13" s="487"/>
      <c r="O13" s="487"/>
      <c r="P13" s="487"/>
    </row>
    <row r="14" spans="2:23" ht="30.75" customHeight="1" x14ac:dyDescent="0.2">
      <c r="B14" s="486" t="s">
        <v>190</v>
      </c>
      <c r="C14" s="486"/>
      <c r="D14" s="486"/>
      <c r="E14" s="486"/>
      <c r="F14" s="486"/>
      <c r="G14" s="486"/>
      <c r="H14" s="486"/>
      <c r="I14" s="486"/>
      <c r="J14" s="486"/>
      <c r="K14" s="486"/>
      <c r="L14" s="486"/>
      <c r="M14" s="486"/>
      <c r="N14" s="486"/>
      <c r="O14" s="486"/>
      <c r="P14" s="486"/>
    </row>
    <row r="15" spans="2:23" ht="31.5" customHeight="1" x14ac:dyDescent="0.2">
      <c r="B15" s="486" t="s">
        <v>191</v>
      </c>
      <c r="C15" s="486"/>
      <c r="D15" s="486"/>
      <c r="E15" s="486"/>
      <c r="F15" s="486"/>
      <c r="G15" s="486"/>
      <c r="H15" s="486"/>
      <c r="I15" s="486"/>
      <c r="J15" s="486"/>
      <c r="K15" s="486"/>
      <c r="L15" s="486"/>
      <c r="M15" s="486"/>
      <c r="N15" s="486"/>
      <c r="O15" s="486"/>
      <c r="P15" s="486"/>
    </row>
    <row r="16" spans="2:23" ht="30.75" customHeight="1" x14ac:dyDescent="0.2">
      <c r="B16" s="486" t="s">
        <v>192</v>
      </c>
      <c r="C16" s="486"/>
      <c r="D16" s="486"/>
      <c r="E16" s="486"/>
      <c r="F16" s="486"/>
      <c r="G16" s="486"/>
      <c r="H16" s="486"/>
      <c r="I16" s="486"/>
      <c r="J16" s="486"/>
      <c r="K16" s="486"/>
      <c r="L16" s="486"/>
      <c r="M16" s="486"/>
      <c r="N16" s="486"/>
      <c r="O16" s="486"/>
      <c r="P16" s="486"/>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election activeCell="B3" sqref="B3"/>
    </sheetView>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3" t="s">
        <v>87</v>
      </c>
      <c r="D4" s="514"/>
      <c r="E4" s="514"/>
      <c r="F4" s="514"/>
      <c r="G4" s="514"/>
      <c r="H4" s="514"/>
      <c r="I4" s="514"/>
      <c r="J4" s="514"/>
      <c r="K4" s="514"/>
      <c r="L4" s="514"/>
      <c r="M4" s="514"/>
      <c r="N4" s="514"/>
      <c r="O4" s="514"/>
      <c r="P4" s="515"/>
    </row>
    <row r="5" spans="1:16" x14ac:dyDescent="0.2">
      <c r="B5" s="10"/>
      <c r="C5" s="516" t="s">
        <v>96</v>
      </c>
      <c r="D5" s="517"/>
      <c r="E5" s="517"/>
      <c r="F5" s="517"/>
      <c r="G5" s="517"/>
      <c r="H5" s="517"/>
      <c r="I5" s="518"/>
      <c r="J5" s="516" t="s">
        <v>97</v>
      </c>
      <c r="K5" s="517"/>
      <c r="L5" s="517"/>
      <c r="M5" s="517"/>
      <c r="N5" s="517"/>
      <c r="O5" s="517"/>
      <c r="P5" s="518"/>
    </row>
    <row r="6" spans="1:16" ht="12.75" customHeight="1" x14ac:dyDescent="0.2">
      <c r="B6" s="10"/>
      <c r="C6" s="521" t="s">
        <v>194</v>
      </c>
      <c r="D6" s="257" t="s">
        <v>33</v>
      </c>
      <c r="E6" s="258"/>
      <c r="F6" s="258"/>
      <c r="G6" s="258"/>
      <c r="H6" s="258"/>
      <c r="I6" s="259"/>
      <c r="J6" s="523" t="s">
        <v>194</v>
      </c>
      <c r="K6" s="510" t="s">
        <v>33</v>
      </c>
      <c r="L6" s="511"/>
      <c r="M6" s="511"/>
      <c r="N6" s="511"/>
      <c r="O6" s="511"/>
      <c r="P6" s="512"/>
    </row>
    <row r="7" spans="1:16" ht="25.5" x14ac:dyDescent="0.2">
      <c r="B7" s="519" t="s">
        <v>34</v>
      </c>
      <c r="C7" s="522"/>
      <c r="D7" s="11" t="s">
        <v>495</v>
      </c>
      <c r="E7" s="47" t="s">
        <v>496</v>
      </c>
      <c r="F7" s="11" t="s">
        <v>394</v>
      </c>
      <c r="G7" s="11" t="s">
        <v>395</v>
      </c>
      <c r="H7" s="11" t="s">
        <v>396</v>
      </c>
      <c r="I7" s="157" t="s">
        <v>41</v>
      </c>
      <c r="J7" s="524"/>
      <c r="K7" s="11" t="s">
        <v>495</v>
      </c>
      <c r="L7" s="47" t="s">
        <v>496</v>
      </c>
      <c r="M7" s="11" t="s">
        <v>394</v>
      </c>
      <c r="N7" s="11" t="s">
        <v>395</v>
      </c>
      <c r="O7" s="11" t="s">
        <v>396</v>
      </c>
      <c r="P7" s="157" t="s">
        <v>41</v>
      </c>
    </row>
    <row r="8" spans="1:16" x14ac:dyDescent="0.2">
      <c r="B8" s="520"/>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4" t="s">
        <v>179</v>
      </c>
      <c r="C30" s="535"/>
      <c r="D30" s="535"/>
      <c r="E30" s="536"/>
      <c r="F30" s="558" t="s">
        <v>87</v>
      </c>
      <c r="G30" s="559"/>
      <c r="H30" s="559"/>
      <c r="I30" s="559"/>
      <c r="J30" s="559"/>
      <c r="K30" s="560"/>
    </row>
    <row r="31" spans="1:16" ht="25.5" x14ac:dyDescent="0.2">
      <c r="A31" s="106"/>
      <c r="B31" s="537"/>
      <c r="C31" s="538"/>
      <c r="D31" s="538"/>
      <c r="E31" s="539"/>
      <c r="F31" s="319" t="s">
        <v>182</v>
      </c>
      <c r="G31" s="11" t="s">
        <v>40</v>
      </c>
      <c r="H31" s="11" t="s">
        <v>394</v>
      </c>
      <c r="I31" s="11" t="s">
        <v>395</v>
      </c>
      <c r="J31" s="11" t="s">
        <v>396</v>
      </c>
      <c r="K31" s="157" t="s">
        <v>41</v>
      </c>
    </row>
    <row r="32" spans="1:16" ht="13.5" thickBot="1" x14ac:dyDescent="0.25">
      <c r="A32" s="107"/>
      <c r="B32" s="540"/>
      <c r="C32" s="541"/>
      <c r="D32" s="541"/>
      <c r="E32" s="542"/>
      <c r="F32" s="67" t="s">
        <v>42</v>
      </c>
      <c r="G32" s="68" t="s">
        <v>43</v>
      </c>
      <c r="H32" s="69" t="s">
        <v>44</v>
      </c>
      <c r="I32" s="69" t="s">
        <v>45</v>
      </c>
      <c r="J32" s="69" t="s">
        <v>46</v>
      </c>
      <c r="K32" s="70" t="s">
        <v>47</v>
      </c>
    </row>
    <row r="33" spans="1:11" x14ac:dyDescent="0.2">
      <c r="A33" s="107" t="s">
        <v>72</v>
      </c>
      <c r="B33" s="543" t="s">
        <v>73</v>
      </c>
      <c r="C33" s="544"/>
      <c r="D33" s="544"/>
      <c r="E33" s="545"/>
      <c r="F33" s="264"/>
      <c r="G33" s="265"/>
      <c r="H33" s="266"/>
      <c r="I33" s="266"/>
      <c r="J33" s="266"/>
      <c r="K33" s="113"/>
    </row>
    <row r="34" spans="1:11" x14ac:dyDescent="0.2">
      <c r="A34" s="166">
        <v>3</v>
      </c>
      <c r="B34" s="546" t="s">
        <v>76</v>
      </c>
      <c r="C34" s="547"/>
      <c r="D34" s="547"/>
      <c r="E34" s="548"/>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9" t="s">
        <v>77</v>
      </c>
      <c r="C35" s="550"/>
      <c r="D35" s="550"/>
      <c r="E35" s="55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9" t="s">
        <v>78</v>
      </c>
      <c r="C36" s="550"/>
      <c r="D36" s="550"/>
      <c r="E36" s="55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9" t="s">
        <v>79</v>
      </c>
      <c r="C37" s="550"/>
      <c r="D37" s="550"/>
      <c r="E37" s="55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6" t="s">
        <v>525</v>
      </c>
      <c r="C38" s="547" t="s">
        <v>462</v>
      </c>
      <c r="D38" s="547"/>
      <c r="E38" s="548"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61" t="s">
        <v>81</v>
      </c>
      <c r="C39" s="562"/>
      <c r="D39" s="562"/>
      <c r="E39" s="563"/>
      <c r="F39" s="86"/>
      <c r="G39" s="87"/>
      <c r="H39" s="88"/>
      <c r="I39" s="88"/>
      <c r="J39" s="88"/>
      <c r="K39" s="89"/>
    </row>
    <row r="40" spans="1:11" x14ac:dyDescent="0.2">
      <c r="A40" s="77">
        <v>1</v>
      </c>
      <c r="B40" s="552" t="s">
        <v>76</v>
      </c>
      <c r="C40" s="553"/>
      <c r="D40" s="553"/>
      <c r="E40" s="554"/>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52" t="s">
        <v>77</v>
      </c>
      <c r="C41" s="553"/>
      <c r="D41" s="553"/>
      <c r="E41" s="554"/>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52" t="s">
        <v>82</v>
      </c>
      <c r="C42" s="553"/>
      <c r="D42" s="553"/>
      <c r="E42" s="554"/>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61" t="s">
        <v>446</v>
      </c>
      <c r="C43" s="562"/>
      <c r="D43" s="562"/>
      <c r="E43" s="563"/>
      <c r="F43" s="86"/>
      <c r="G43" s="87"/>
      <c r="H43" s="88"/>
      <c r="I43" s="88"/>
      <c r="J43" s="88"/>
      <c r="K43" s="89"/>
    </row>
    <row r="44" spans="1:11" x14ac:dyDescent="0.2">
      <c r="A44" s="77">
        <v>1</v>
      </c>
      <c r="B44" s="552" t="s">
        <v>76</v>
      </c>
      <c r="C44" s="553"/>
      <c r="D44" s="553"/>
      <c r="E44" s="554"/>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52" t="s">
        <v>195</v>
      </c>
      <c r="C45" s="553"/>
      <c r="D45" s="553"/>
      <c r="E45" s="554"/>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52" t="s">
        <v>84</v>
      </c>
      <c r="C46" s="553"/>
      <c r="D46" s="553"/>
      <c r="E46" s="554"/>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52" t="s">
        <v>85</v>
      </c>
      <c r="C47" s="553"/>
      <c r="D47" s="553"/>
      <c r="E47" s="554"/>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5" t="s">
        <v>86</v>
      </c>
      <c r="C48" s="556"/>
      <c r="D48" s="556"/>
      <c r="E48" s="557"/>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5" t="s">
        <v>179</v>
      </c>
      <c r="C94" s="526"/>
      <c r="D94" s="526"/>
      <c r="E94" s="527"/>
      <c r="F94" s="507" t="s">
        <v>87</v>
      </c>
      <c r="G94" s="508"/>
      <c r="H94" s="508"/>
      <c r="I94" s="508"/>
      <c r="J94" s="508"/>
      <c r="K94" s="508"/>
      <c r="L94" s="509"/>
    </row>
    <row r="95" spans="1:12" s="322" customFormat="1" ht="25.5" hidden="1" x14ac:dyDescent="0.2">
      <c r="A95" s="323"/>
      <c r="B95" s="528"/>
      <c r="C95" s="529"/>
      <c r="D95" s="529"/>
      <c r="E95" s="530"/>
      <c r="F95" s="324" t="s">
        <v>182</v>
      </c>
      <c r="G95" s="325" t="s">
        <v>495</v>
      </c>
      <c r="H95" s="326" t="s">
        <v>496</v>
      </c>
      <c r="I95" s="325" t="s">
        <v>394</v>
      </c>
      <c r="J95" s="325" t="s">
        <v>395</v>
      </c>
      <c r="K95" s="325" t="s">
        <v>396</v>
      </c>
      <c r="L95" s="327" t="s">
        <v>41</v>
      </c>
    </row>
    <row r="96" spans="1:12" s="322" customFormat="1" ht="13.5" hidden="1" thickBot="1" x14ac:dyDescent="0.25">
      <c r="A96" s="328"/>
      <c r="B96" s="531"/>
      <c r="C96" s="532"/>
      <c r="D96" s="532"/>
      <c r="E96" s="533"/>
      <c r="F96" s="329" t="s">
        <v>42</v>
      </c>
      <c r="G96" s="330" t="s">
        <v>43</v>
      </c>
      <c r="H96" s="331" t="s">
        <v>44</v>
      </c>
      <c r="I96" s="332" t="s">
        <v>45</v>
      </c>
      <c r="J96" s="332" t="s">
        <v>46</v>
      </c>
      <c r="K96" s="332" t="s">
        <v>47</v>
      </c>
      <c r="L96" s="333" t="s">
        <v>48</v>
      </c>
    </row>
    <row r="97" spans="1:12" s="322" customFormat="1" hidden="1" x14ac:dyDescent="0.2">
      <c r="A97" s="328" t="s">
        <v>72</v>
      </c>
      <c r="B97" s="504" t="s">
        <v>73</v>
      </c>
      <c r="C97" s="505"/>
      <c r="D97" s="505"/>
      <c r="E97" s="506"/>
      <c r="F97" s="334"/>
      <c r="G97" s="335"/>
      <c r="H97" s="336"/>
      <c r="I97" s="337"/>
      <c r="J97" s="337"/>
      <c r="K97" s="337"/>
      <c r="L97" s="338"/>
    </row>
    <row r="98" spans="1:12" s="322" customFormat="1" hidden="1" x14ac:dyDescent="0.2">
      <c r="A98" s="339">
        <v>3</v>
      </c>
      <c r="B98" s="501" t="s">
        <v>498</v>
      </c>
      <c r="C98" s="502"/>
      <c r="D98" s="502"/>
      <c r="E98" s="503"/>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01" t="s">
        <v>499</v>
      </c>
      <c r="C99" s="502" t="s">
        <v>458</v>
      </c>
      <c r="D99" s="502"/>
      <c r="E99" s="503"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8" t="s">
        <v>77</v>
      </c>
      <c r="C100" s="499"/>
      <c r="D100" s="499"/>
      <c r="E100" s="500"/>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8" t="s">
        <v>78</v>
      </c>
      <c r="C101" s="499"/>
      <c r="D101" s="499"/>
      <c r="E101" s="500"/>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8" t="s">
        <v>79</v>
      </c>
      <c r="C102" s="499"/>
      <c r="D102" s="499"/>
      <c r="E102" s="500"/>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01" t="s">
        <v>521</v>
      </c>
      <c r="C103" s="502" t="s">
        <v>462</v>
      </c>
      <c r="D103" s="502"/>
      <c r="E103" s="503"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5" t="s">
        <v>81</v>
      </c>
      <c r="C104" s="496"/>
      <c r="D104" s="496"/>
      <c r="E104" s="497"/>
      <c r="F104" s="349"/>
      <c r="G104" s="350"/>
      <c r="H104" s="350"/>
      <c r="I104" s="351"/>
      <c r="J104" s="351"/>
      <c r="K104" s="351"/>
      <c r="L104" s="352"/>
    </row>
    <row r="105" spans="1:12" s="322" customFormat="1" hidden="1" x14ac:dyDescent="0.2">
      <c r="A105" s="353">
        <v>1</v>
      </c>
      <c r="B105" s="489" t="s">
        <v>76</v>
      </c>
      <c r="C105" s="490"/>
      <c r="D105" s="490"/>
      <c r="E105" s="491"/>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9" t="s">
        <v>77</v>
      </c>
      <c r="C106" s="490"/>
      <c r="D106" s="490"/>
      <c r="E106" s="491"/>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9" t="s">
        <v>82</v>
      </c>
      <c r="C107" s="490"/>
      <c r="D107" s="490"/>
      <c r="E107" s="491"/>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5" t="s">
        <v>446</v>
      </c>
      <c r="C108" s="496"/>
      <c r="D108" s="496"/>
      <c r="E108" s="497"/>
      <c r="F108" s="349"/>
      <c r="G108" s="350"/>
      <c r="H108" s="350"/>
      <c r="I108" s="351"/>
      <c r="J108" s="351"/>
      <c r="K108" s="351"/>
      <c r="L108" s="352"/>
    </row>
    <row r="109" spans="1:12" s="322" customFormat="1" hidden="1" x14ac:dyDescent="0.2">
      <c r="A109" s="353">
        <v>1</v>
      </c>
      <c r="B109" s="489" t="s">
        <v>76</v>
      </c>
      <c r="C109" s="490"/>
      <c r="D109" s="490"/>
      <c r="E109" s="491"/>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9" t="s">
        <v>195</v>
      </c>
      <c r="C110" s="490"/>
      <c r="D110" s="490"/>
      <c r="E110" s="491"/>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9" t="s">
        <v>84</v>
      </c>
      <c r="C111" s="490"/>
      <c r="D111" s="490"/>
      <c r="E111" s="491"/>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9" t="s">
        <v>85</v>
      </c>
      <c r="C112" s="490"/>
      <c r="D112" s="490"/>
      <c r="E112" s="491"/>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92" t="s">
        <v>86</v>
      </c>
      <c r="C113" s="493"/>
      <c r="D113" s="493"/>
      <c r="E113" s="494"/>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election activeCell="A53" sqref="A53"/>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2" t="s">
        <v>454</v>
      </c>
      <c r="E4" s="393"/>
      <c r="F4" s="393"/>
      <c r="G4" s="393"/>
      <c r="H4" s="393"/>
      <c r="I4" s="394"/>
    </row>
    <row r="5" spans="1:9" ht="13.5" thickBot="1" x14ac:dyDescent="0.25">
      <c r="A5" t="s">
        <v>198</v>
      </c>
      <c r="B5">
        <v>520042169</v>
      </c>
      <c r="D5" s="395"/>
      <c r="E5" s="396"/>
      <c r="F5" s="396"/>
      <c r="G5" s="396"/>
      <c r="H5" s="396"/>
      <c r="I5" s="397"/>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80" zoomScaleNormal="80" zoomScaleSheetLayoutView="90" workbookViewId="0">
      <pane xSplit="2" ySplit="6" topLeftCell="C7" activePane="bottomRight" state="frozen"/>
      <selection activeCell="G33" sqref="G33"/>
      <selection pane="topRight" activeCell="G33" sqref="G33"/>
      <selection pane="bottomLeft" activeCell="G33" sqref="G33"/>
      <selection pane="bottomRight" activeCell="J59" sqref="J59"/>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ש. שלמה חברה לביטוח בע''מ</v>
      </c>
    </row>
    <row r="3" spans="1:145" ht="15.75" x14ac:dyDescent="0.25">
      <c r="B3" s="183" t="str">
        <f>CONCATENATE(הוראות!Z13,הוראות!F13)</f>
        <v>הנתונים ביחידות בודדות לשנת 2017</v>
      </c>
    </row>
    <row r="4" spans="1:145" ht="12.75" customHeight="1" x14ac:dyDescent="0.2">
      <c r="B4" s="182" t="s">
        <v>425</v>
      </c>
      <c r="C4" s="426" t="s">
        <v>26</v>
      </c>
      <c r="D4" s="427"/>
      <c r="E4" s="427"/>
      <c r="F4" s="427"/>
      <c r="G4" s="427"/>
      <c r="H4" s="427"/>
      <c r="I4" s="428"/>
      <c r="J4" s="433" t="s">
        <v>27</v>
      </c>
      <c r="K4" s="434"/>
      <c r="L4" s="434"/>
      <c r="M4" s="434"/>
      <c r="N4" s="434"/>
      <c r="O4" s="434"/>
      <c r="P4" s="434"/>
      <c r="Q4" s="434"/>
      <c r="R4" s="434"/>
      <c r="S4" s="434"/>
      <c r="T4" s="434"/>
      <c r="U4" s="434"/>
      <c r="V4" s="434"/>
      <c r="W4" s="435"/>
      <c r="X4" s="433" t="s">
        <v>501</v>
      </c>
      <c r="Y4" s="434"/>
      <c r="Z4" s="434"/>
      <c r="AA4" s="434"/>
      <c r="AB4" s="434"/>
      <c r="AC4" s="434"/>
      <c r="AD4" s="434"/>
      <c r="AE4" s="434"/>
      <c r="AF4" s="434"/>
      <c r="AG4" s="434"/>
      <c r="AH4" s="434"/>
      <c r="AI4" s="434"/>
      <c r="AJ4" s="434"/>
      <c r="AK4" s="435"/>
    </row>
    <row r="5" spans="1:145" ht="12.75" customHeight="1" x14ac:dyDescent="0.2">
      <c r="B5" s="159"/>
      <c r="C5" s="429"/>
      <c r="D5" s="430"/>
      <c r="E5" s="431"/>
      <c r="F5" s="431"/>
      <c r="G5" s="431"/>
      <c r="H5" s="431"/>
      <c r="I5" s="432"/>
      <c r="J5" s="436" t="s">
        <v>28</v>
      </c>
      <c r="K5" s="437"/>
      <c r="L5" s="437"/>
      <c r="M5" s="437"/>
      <c r="N5" s="437"/>
      <c r="O5" s="437"/>
      <c r="P5" s="438"/>
      <c r="Q5" s="436" t="s">
        <v>29</v>
      </c>
      <c r="R5" s="437"/>
      <c r="S5" s="437"/>
      <c r="T5" s="437"/>
      <c r="U5" s="437"/>
      <c r="V5" s="437"/>
      <c r="W5" s="438"/>
      <c r="X5" s="436" t="s">
        <v>30</v>
      </c>
      <c r="Y5" s="424"/>
      <c r="Z5" s="424"/>
      <c r="AA5" s="424"/>
      <c r="AB5" s="424"/>
      <c r="AC5" s="424"/>
      <c r="AD5" s="425"/>
      <c r="AE5" s="436" t="s">
        <v>31</v>
      </c>
      <c r="AF5" s="424"/>
      <c r="AG5" s="424"/>
      <c r="AH5" s="424"/>
      <c r="AI5" s="424"/>
      <c r="AJ5" s="424"/>
      <c r="AK5" s="425"/>
    </row>
    <row r="6" spans="1:145" ht="12.75" customHeight="1" x14ac:dyDescent="0.2">
      <c r="A6" s="159"/>
      <c r="B6" s="159"/>
      <c r="C6" s="407" t="s">
        <v>32</v>
      </c>
      <c r="D6" s="260"/>
      <c r="E6" s="409" t="s">
        <v>33</v>
      </c>
      <c r="F6" s="409"/>
      <c r="G6" s="409"/>
      <c r="H6" s="409"/>
      <c r="I6" s="410"/>
      <c r="J6" s="407" t="str">
        <f>C6</f>
        <v>סה"כ מספר תביעות</v>
      </c>
      <c r="K6" s="424" t="s">
        <v>33</v>
      </c>
      <c r="L6" s="424"/>
      <c r="M6" s="424"/>
      <c r="N6" s="424"/>
      <c r="O6" s="424"/>
      <c r="P6" s="425"/>
      <c r="Q6" s="407" t="str">
        <f>C6</f>
        <v>סה"כ מספר תביעות</v>
      </c>
      <c r="R6" s="424" t="s">
        <v>33</v>
      </c>
      <c r="S6" s="424"/>
      <c r="T6" s="424"/>
      <c r="U6" s="424"/>
      <c r="V6" s="424"/>
      <c r="W6" s="425"/>
      <c r="X6" s="407" t="str">
        <f>C6</f>
        <v>סה"כ מספר תביעות</v>
      </c>
      <c r="Y6" s="424" t="s">
        <v>33</v>
      </c>
      <c r="Z6" s="424"/>
      <c r="AA6" s="424"/>
      <c r="AB6" s="424"/>
      <c r="AC6" s="424"/>
      <c r="AD6" s="425"/>
      <c r="AE6" s="407" t="str">
        <f>J6</f>
        <v>סה"כ מספר תביעות</v>
      </c>
      <c r="AF6" s="424" t="s">
        <v>33</v>
      </c>
      <c r="AG6" s="424"/>
      <c r="AH6" s="424"/>
      <c r="AI6" s="424"/>
      <c r="AJ6" s="424"/>
      <c r="AK6" s="425"/>
    </row>
    <row r="7" spans="1:145" ht="25.5" customHeight="1" x14ac:dyDescent="0.2">
      <c r="A7" s="159"/>
      <c r="B7" s="405" t="s">
        <v>34</v>
      </c>
      <c r="C7" s="408"/>
      <c r="D7" s="240" t="s">
        <v>502</v>
      </c>
      <c r="E7" s="47" t="s">
        <v>503</v>
      </c>
      <c r="F7" s="47" t="s">
        <v>36</v>
      </c>
      <c r="G7" s="47" t="s">
        <v>37</v>
      </c>
      <c r="H7" s="47" t="s">
        <v>38</v>
      </c>
      <c r="I7" s="160" t="s">
        <v>39</v>
      </c>
      <c r="J7" s="408"/>
      <c r="K7" s="240" t="s">
        <v>495</v>
      </c>
      <c r="L7" s="47" t="s">
        <v>496</v>
      </c>
      <c r="M7" s="47" t="s">
        <v>394</v>
      </c>
      <c r="N7" s="47" t="s">
        <v>395</v>
      </c>
      <c r="O7" s="47" t="s">
        <v>396</v>
      </c>
      <c r="P7" s="160" t="s">
        <v>41</v>
      </c>
      <c r="Q7" s="408"/>
      <c r="R7" s="240" t="s">
        <v>495</v>
      </c>
      <c r="S7" s="47" t="s">
        <v>496</v>
      </c>
      <c r="T7" s="47" t="s">
        <v>394</v>
      </c>
      <c r="U7" s="47" t="s">
        <v>395</v>
      </c>
      <c r="V7" s="47" t="s">
        <v>396</v>
      </c>
      <c r="W7" s="160" t="s">
        <v>41</v>
      </c>
      <c r="X7" s="408"/>
      <c r="Y7" s="240" t="s">
        <v>495</v>
      </c>
      <c r="Z7" s="47" t="s">
        <v>496</v>
      </c>
      <c r="AA7" s="47" t="s">
        <v>394</v>
      </c>
      <c r="AB7" s="47" t="s">
        <v>395</v>
      </c>
      <c r="AC7" s="47" t="s">
        <v>396</v>
      </c>
      <c r="AD7" s="160" t="s">
        <v>41</v>
      </c>
      <c r="AE7" s="408"/>
      <c r="AF7" s="240" t="s">
        <v>495</v>
      </c>
      <c r="AG7" s="47" t="s">
        <v>496</v>
      </c>
      <c r="AH7" s="47" t="s">
        <v>394</v>
      </c>
      <c r="AI7" s="47" t="s">
        <v>395</v>
      </c>
      <c r="AJ7" s="47" t="s">
        <v>396</v>
      </c>
      <c r="AK7" s="160" t="s">
        <v>41</v>
      </c>
    </row>
    <row r="8" spans="1:145" ht="12.75" customHeight="1" x14ac:dyDescent="0.2">
      <c r="A8" s="159"/>
      <c r="B8" s="406"/>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row>
    <row r="10" spans="1:145" x14ac:dyDescent="0.2">
      <c r="A10" s="166">
        <v>1</v>
      </c>
      <c r="B10" s="167" t="s">
        <v>74</v>
      </c>
      <c r="C10" s="318">
        <v>4942</v>
      </c>
      <c r="D10" s="244"/>
      <c r="E10" s="244"/>
      <c r="F10" s="177"/>
      <c r="G10" s="177"/>
      <c r="H10" s="177"/>
      <c r="I10" s="178"/>
      <c r="J10" s="318">
        <v>1279</v>
      </c>
      <c r="K10" s="244"/>
      <c r="L10" s="244"/>
      <c r="M10" s="177"/>
      <c r="N10" s="177"/>
      <c r="O10" s="177"/>
      <c r="P10" s="178"/>
      <c r="Q10" s="318">
        <v>2965</v>
      </c>
      <c r="R10" s="244"/>
      <c r="S10" s="244"/>
      <c r="T10" s="177"/>
      <c r="U10" s="177"/>
      <c r="V10" s="177"/>
      <c r="W10" s="178"/>
      <c r="X10" s="318">
        <v>383</v>
      </c>
      <c r="Y10" s="244"/>
      <c r="Z10" s="244"/>
      <c r="AA10" s="177"/>
      <c r="AB10" s="177"/>
      <c r="AC10" s="177"/>
      <c r="AD10" s="178"/>
      <c r="AE10" s="318">
        <v>325</v>
      </c>
      <c r="AF10" s="244"/>
      <c r="AG10" s="244"/>
      <c r="AH10" s="177"/>
      <c r="AI10" s="177"/>
      <c r="AJ10" s="177"/>
      <c r="AK10" s="178"/>
    </row>
    <row r="11" spans="1:145" ht="12.75" customHeight="1" x14ac:dyDescent="0.2">
      <c r="A11" s="166">
        <f>A10+1</f>
        <v>2</v>
      </c>
      <c r="B11" s="167" t="s">
        <v>75</v>
      </c>
      <c r="C11" s="318">
        <v>4328</v>
      </c>
      <c r="D11" s="244"/>
      <c r="E11" s="244"/>
      <c r="F11" s="177"/>
      <c r="G11" s="177"/>
      <c r="H11" s="177"/>
      <c r="I11" s="178"/>
      <c r="J11" s="318">
        <v>6917</v>
      </c>
      <c r="K11" s="244"/>
      <c r="L11" s="244"/>
      <c r="M11" s="177"/>
      <c r="N11" s="177"/>
      <c r="O11" s="177"/>
      <c r="P11" s="178"/>
      <c r="Q11" s="318">
        <v>6725</v>
      </c>
      <c r="R11" s="244"/>
      <c r="S11" s="244"/>
      <c r="T11" s="177"/>
      <c r="U11" s="177"/>
      <c r="V11" s="177"/>
      <c r="W11" s="178"/>
      <c r="X11" s="318">
        <v>179</v>
      </c>
      <c r="Y11" s="244"/>
      <c r="Z11" s="244"/>
      <c r="AA11" s="177"/>
      <c r="AB11" s="177"/>
      <c r="AC11" s="177"/>
      <c r="AD11" s="178"/>
      <c r="AE11" s="318">
        <v>328</v>
      </c>
      <c r="AF11" s="244"/>
      <c r="AG11" s="244"/>
      <c r="AH11" s="177"/>
      <c r="AI11" s="177"/>
      <c r="AJ11" s="177"/>
      <c r="AK11" s="178"/>
    </row>
    <row r="12" spans="1:145" s="224" customFormat="1" ht="12.75" customHeight="1" x14ac:dyDescent="0.2">
      <c r="A12" s="166">
        <v>3</v>
      </c>
      <c r="B12" s="167" t="s">
        <v>498</v>
      </c>
      <c r="C12" s="250">
        <f>SUM(D12:I12)</f>
        <v>15</v>
      </c>
      <c r="D12" s="314">
        <v>4</v>
      </c>
      <c r="E12" s="314">
        <v>4</v>
      </c>
      <c r="F12" s="314">
        <v>5</v>
      </c>
      <c r="G12" s="314">
        <v>2</v>
      </c>
      <c r="H12" s="314">
        <v>0</v>
      </c>
      <c r="I12" s="314">
        <v>0</v>
      </c>
      <c r="J12" s="250">
        <f>SUM(K12:P12)</f>
        <v>5639</v>
      </c>
      <c r="K12" s="314">
        <v>1946</v>
      </c>
      <c r="L12" s="314">
        <v>1514</v>
      </c>
      <c r="M12" s="314">
        <v>1526</v>
      </c>
      <c r="N12" s="314">
        <v>540</v>
      </c>
      <c r="O12" s="314">
        <v>71</v>
      </c>
      <c r="P12" s="314">
        <v>42</v>
      </c>
      <c r="Q12" s="250">
        <f>SUM(R12:W12)</f>
        <v>1624</v>
      </c>
      <c r="R12" s="379">
        <v>331</v>
      </c>
      <c r="S12" s="378">
        <v>351</v>
      </c>
      <c r="T12" s="378">
        <v>540</v>
      </c>
      <c r="U12" s="378">
        <v>298</v>
      </c>
      <c r="V12" s="378">
        <v>71</v>
      </c>
      <c r="W12" s="378">
        <v>33</v>
      </c>
      <c r="X12" s="250">
        <f>SUM(Y12:AD12)</f>
        <v>167</v>
      </c>
      <c r="Y12" s="314">
        <v>61</v>
      </c>
      <c r="Z12" s="314">
        <v>35</v>
      </c>
      <c r="AA12" s="314">
        <v>31</v>
      </c>
      <c r="AB12" s="314">
        <v>24</v>
      </c>
      <c r="AC12" s="314">
        <v>7</v>
      </c>
      <c r="AD12" s="314">
        <v>9</v>
      </c>
      <c r="AE12" s="250">
        <f>SUM(AF12:AK12)</f>
        <v>335</v>
      </c>
      <c r="AF12" s="314">
        <v>144</v>
      </c>
      <c r="AG12" s="314">
        <v>76</v>
      </c>
      <c r="AH12" s="314">
        <v>65</v>
      </c>
      <c r="AI12" s="314">
        <v>32</v>
      </c>
      <c r="AJ12" s="314">
        <v>10</v>
      </c>
      <c r="AK12" s="314">
        <v>8</v>
      </c>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v>0</v>
      </c>
      <c r="E13" s="314">
        <v>0</v>
      </c>
      <c r="F13" s="314">
        <v>0</v>
      </c>
      <c r="G13" s="314">
        <v>0</v>
      </c>
      <c r="H13" s="314">
        <v>0</v>
      </c>
      <c r="I13" s="314">
        <v>0</v>
      </c>
      <c r="J13" s="250">
        <f>SUM(K13:P13)</f>
        <v>286</v>
      </c>
      <c r="K13" s="314">
        <v>108</v>
      </c>
      <c r="L13" s="314">
        <v>72</v>
      </c>
      <c r="M13" s="314">
        <v>59</v>
      </c>
      <c r="N13" s="314">
        <v>31</v>
      </c>
      <c r="O13" s="314">
        <v>7</v>
      </c>
      <c r="P13" s="314">
        <v>9</v>
      </c>
      <c r="Q13" s="250">
        <f>SUM(R13:W13)</f>
        <v>3617</v>
      </c>
      <c r="R13" s="378">
        <v>497</v>
      </c>
      <c r="S13" s="378">
        <v>760</v>
      </c>
      <c r="T13" s="378">
        <v>1238</v>
      </c>
      <c r="U13" s="378">
        <v>921</v>
      </c>
      <c r="V13" s="378">
        <v>143</v>
      </c>
      <c r="W13" s="378">
        <v>58</v>
      </c>
      <c r="X13" s="250">
        <f>SUM(Y13:AD13)</f>
        <v>1</v>
      </c>
      <c r="Y13" s="314">
        <v>0</v>
      </c>
      <c r="Z13" s="314">
        <v>1</v>
      </c>
      <c r="AA13" s="314">
        <v>0</v>
      </c>
      <c r="AB13" s="314">
        <v>0</v>
      </c>
      <c r="AC13" s="314">
        <v>0</v>
      </c>
      <c r="AD13" s="314">
        <v>0</v>
      </c>
      <c r="AE13" s="250">
        <f>SUM(AF13:AK13)</f>
        <v>0</v>
      </c>
      <c r="AF13" s="314">
        <v>0</v>
      </c>
      <c r="AG13" s="314">
        <v>0</v>
      </c>
      <c r="AH13" s="314">
        <v>0</v>
      </c>
      <c r="AI13" s="314">
        <v>0</v>
      </c>
      <c r="AJ13" s="314">
        <v>0</v>
      </c>
      <c r="AK13" s="314">
        <v>0</v>
      </c>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95</v>
      </c>
      <c r="D14" s="314">
        <v>17</v>
      </c>
      <c r="E14" s="314">
        <v>21</v>
      </c>
      <c r="F14" s="314">
        <v>40</v>
      </c>
      <c r="G14" s="314">
        <v>12</v>
      </c>
      <c r="H14" s="314">
        <v>3</v>
      </c>
      <c r="I14" s="314">
        <v>2</v>
      </c>
      <c r="J14" s="250">
        <f>SUM(K14:P14)</f>
        <v>43</v>
      </c>
      <c r="K14" s="314">
        <v>11</v>
      </c>
      <c r="L14" s="314">
        <v>9</v>
      </c>
      <c r="M14" s="314">
        <v>13</v>
      </c>
      <c r="N14" s="314">
        <v>7</v>
      </c>
      <c r="O14" s="314">
        <v>2</v>
      </c>
      <c r="P14" s="314">
        <v>1</v>
      </c>
      <c r="Q14" s="250">
        <f>SUM(R14:W14)</f>
        <v>782</v>
      </c>
      <c r="R14" s="378">
        <v>208</v>
      </c>
      <c r="S14" s="378">
        <v>177</v>
      </c>
      <c r="T14" s="378">
        <v>230</v>
      </c>
      <c r="U14" s="378">
        <v>127</v>
      </c>
      <c r="V14" s="378">
        <v>26</v>
      </c>
      <c r="W14" s="378">
        <v>14</v>
      </c>
      <c r="X14" s="250">
        <f>SUM(Y14:AD14)</f>
        <v>48</v>
      </c>
      <c r="Y14" s="314">
        <v>20</v>
      </c>
      <c r="Z14" s="314">
        <v>11</v>
      </c>
      <c r="AA14" s="314">
        <v>8</v>
      </c>
      <c r="AB14" s="314">
        <v>3</v>
      </c>
      <c r="AC14" s="314">
        <v>1</v>
      </c>
      <c r="AD14" s="314">
        <v>5</v>
      </c>
      <c r="AE14" s="250">
        <f>SUM(AF14:AK14)</f>
        <v>34</v>
      </c>
      <c r="AF14" s="314">
        <v>15</v>
      </c>
      <c r="AG14" s="314">
        <v>7</v>
      </c>
      <c r="AH14" s="314">
        <v>1</v>
      </c>
      <c r="AI14" s="314">
        <v>4</v>
      </c>
      <c r="AJ14" s="314">
        <v>4</v>
      </c>
      <c r="AK14" s="314">
        <v>3</v>
      </c>
    </row>
    <row r="15" spans="1:145" x14ac:dyDescent="0.2">
      <c r="A15" s="166">
        <v>5</v>
      </c>
      <c r="B15" s="167" t="s">
        <v>78</v>
      </c>
      <c r="C15" s="250">
        <f>SUM(D15:I15)</f>
        <v>3502</v>
      </c>
      <c r="D15" s="314">
        <v>590</v>
      </c>
      <c r="E15" s="314">
        <v>595</v>
      </c>
      <c r="F15" s="314">
        <v>1527</v>
      </c>
      <c r="G15" s="314">
        <v>589</v>
      </c>
      <c r="H15" s="314">
        <v>161</v>
      </c>
      <c r="I15" s="314">
        <v>40</v>
      </c>
      <c r="J15" s="250">
        <f>SUM(K15:P15)</f>
        <v>14</v>
      </c>
      <c r="K15" s="314">
        <v>8</v>
      </c>
      <c r="L15" s="314">
        <v>1</v>
      </c>
      <c r="M15" s="314">
        <v>1</v>
      </c>
      <c r="N15" s="314">
        <v>1</v>
      </c>
      <c r="O15" s="314">
        <v>2</v>
      </c>
      <c r="P15" s="314">
        <v>1</v>
      </c>
      <c r="Q15" s="250">
        <f>SUM(R15:W15)</f>
        <v>51</v>
      </c>
      <c r="R15" s="378">
        <v>34</v>
      </c>
      <c r="S15" s="378">
        <v>2</v>
      </c>
      <c r="T15" s="378">
        <v>2</v>
      </c>
      <c r="U15" s="378">
        <v>2</v>
      </c>
      <c r="V15" s="378">
        <v>3</v>
      </c>
      <c r="W15" s="378">
        <v>8</v>
      </c>
      <c r="X15" s="250">
        <f>SUM(Y15:AD15)</f>
        <v>3</v>
      </c>
      <c r="Y15" s="314">
        <v>1</v>
      </c>
      <c r="Z15" s="314">
        <v>0</v>
      </c>
      <c r="AA15" s="314">
        <v>0</v>
      </c>
      <c r="AB15" s="314">
        <v>0</v>
      </c>
      <c r="AC15" s="314">
        <v>1</v>
      </c>
      <c r="AD15" s="314">
        <v>1</v>
      </c>
      <c r="AE15" s="250">
        <f>SUM(AF15:AK15)</f>
        <v>8</v>
      </c>
      <c r="AF15" s="314">
        <v>0</v>
      </c>
      <c r="AG15" s="314">
        <v>1</v>
      </c>
      <c r="AH15" s="314">
        <v>3</v>
      </c>
      <c r="AI15" s="314">
        <v>1</v>
      </c>
      <c r="AJ15" s="314">
        <v>3</v>
      </c>
      <c r="AK15" s="314">
        <v>0</v>
      </c>
    </row>
    <row r="16" spans="1:145" x14ac:dyDescent="0.2">
      <c r="A16" s="166">
        <v>6</v>
      </c>
      <c r="B16" s="167" t="s">
        <v>79</v>
      </c>
      <c r="C16" s="250">
        <f>SUM(D16:I16)</f>
        <v>3</v>
      </c>
      <c r="D16" s="314">
        <v>0</v>
      </c>
      <c r="E16" s="314">
        <v>1</v>
      </c>
      <c r="F16" s="314">
        <v>1</v>
      </c>
      <c r="G16" s="314">
        <v>1</v>
      </c>
      <c r="H16" s="314">
        <v>0</v>
      </c>
      <c r="I16" s="314">
        <v>0</v>
      </c>
      <c r="J16" s="250">
        <f>SUM(K16:P16)</f>
        <v>39</v>
      </c>
      <c r="K16" s="314">
        <v>19</v>
      </c>
      <c r="L16" s="314">
        <v>5</v>
      </c>
      <c r="M16" s="314">
        <v>3</v>
      </c>
      <c r="N16" s="314">
        <v>3</v>
      </c>
      <c r="O16" s="314">
        <v>4</v>
      </c>
      <c r="P16" s="314">
        <v>5</v>
      </c>
      <c r="Q16" s="250">
        <f>SUM(R16:W16)</f>
        <v>0</v>
      </c>
      <c r="R16" s="378">
        <v>0</v>
      </c>
      <c r="S16" s="378">
        <v>0</v>
      </c>
      <c r="T16" s="378">
        <v>0</v>
      </c>
      <c r="U16" s="378">
        <v>0</v>
      </c>
      <c r="V16" s="378">
        <v>0</v>
      </c>
      <c r="W16" s="378">
        <v>0</v>
      </c>
      <c r="X16" s="250">
        <f>SUM(Y16:AD16)</f>
        <v>0</v>
      </c>
      <c r="Y16" s="314">
        <v>0</v>
      </c>
      <c r="Z16" s="314">
        <v>0</v>
      </c>
      <c r="AA16" s="314">
        <v>0</v>
      </c>
      <c r="AB16" s="314">
        <v>0</v>
      </c>
      <c r="AC16" s="314">
        <v>0</v>
      </c>
      <c r="AD16" s="314">
        <v>0</v>
      </c>
      <c r="AE16" s="250">
        <f>SUM(AF16:AK16)</f>
        <v>0</v>
      </c>
      <c r="AF16" s="314">
        <v>0</v>
      </c>
      <c r="AG16" s="314">
        <v>0</v>
      </c>
      <c r="AH16" s="314">
        <v>0</v>
      </c>
      <c r="AI16" s="314">
        <v>0</v>
      </c>
      <c r="AJ16" s="314">
        <v>0</v>
      </c>
      <c r="AK16" s="314">
        <v>0</v>
      </c>
    </row>
    <row r="17" spans="1:42" x14ac:dyDescent="0.2">
      <c r="A17" s="166">
        <v>7</v>
      </c>
      <c r="B17" s="167" t="s">
        <v>521</v>
      </c>
      <c r="C17" s="250">
        <f t="shared" ref="C17:AK17" si="0">SUM(C12:C16)</f>
        <v>3615</v>
      </c>
      <c r="D17" s="33">
        <f t="shared" si="0"/>
        <v>611</v>
      </c>
      <c r="E17" s="33">
        <f t="shared" si="0"/>
        <v>621</v>
      </c>
      <c r="F17" s="29">
        <f t="shared" si="0"/>
        <v>1573</v>
      </c>
      <c r="G17" s="29">
        <f t="shared" si="0"/>
        <v>604</v>
      </c>
      <c r="H17" s="29">
        <f t="shared" si="0"/>
        <v>164</v>
      </c>
      <c r="I17" s="29">
        <f t="shared" si="0"/>
        <v>42</v>
      </c>
      <c r="J17" s="250">
        <f t="shared" si="0"/>
        <v>6021</v>
      </c>
      <c r="K17" s="33">
        <f t="shared" si="0"/>
        <v>2092</v>
      </c>
      <c r="L17" s="33">
        <f t="shared" si="0"/>
        <v>1601</v>
      </c>
      <c r="M17" s="29">
        <f t="shared" si="0"/>
        <v>1602</v>
      </c>
      <c r="N17" s="29">
        <f t="shared" si="0"/>
        <v>582</v>
      </c>
      <c r="O17" s="29">
        <f t="shared" si="0"/>
        <v>86</v>
      </c>
      <c r="P17" s="29">
        <f t="shared" si="0"/>
        <v>58</v>
      </c>
      <c r="Q17" s="250">
        <f t="shared" si="0"/>
        <v>6074</v>
      </c>
      <c r="R17" s="33">
        <f t="shared" si="0"/>
        <v>1070</v>
      </c>
      <c r="S17" s="33">
        <f t="shared" si="0"/>
        <v>1290</v>
      </c>
      <c r="T17" s="29">
        <f t="shared" si="0"/>
        <v>2010</v>
      </c>
      <c r="U17" s="29">
        <f t="shared" si="0"/>
        <v>1348</v>
      </c>
      <c r="V17" s="29">
        <f t="shared" si="0"/>
        <v>243</v>
      </c>
      <c r="W17" s="29">
        <f t="shared" si="0"/>
        <v>113</v>
      </c>
      <c r="X17" s="250">
        <f t="shared" si="0"/>
        <v>219</v>
      </c>
      <c r="Y17" s="33">
        <f t="shared" si="0"/>
        <v>82</v>
      </c>
      <c r="Z17" s="33">
        <f t="shared" si="0"/>
        <v>47</v>
      </c>
      <c r="AA17" s="29">
        <f t="shared" si="0"/>
        <v>39</v>
      </c>
      <c r="AB17" s="29">
        <f t="shared" si="0"/>
        <v>27</v>
      </c>
      <c r="AC17" s="29">
        <f t="shared" si="0"/>
        <v>9</v>
      </c>
      <c r="AD17" s="29">
        <f t="shared" si="0"/>
        <v>15</v>
      </c>
      <c r="AE17" s="250">
        <f t="shared" si="0"/>
        <v>377</v>
      </c>
      <c r="AF17" s="33">
        <f t="shared" si="0"/>
        <v>159</v>
      </c>
      <c r="AG17" s="33">
        <f t="shared" si="0"/>
        <v>84</v>
      </c>
      <c r="AH17" s="29">
        <f t="shared" si="0"/>
        <v>69</v>
      </c>
      <c r="AI17" s="29">
        <f t="shared" si="0"/>
        <v>37</v>
      </c>
      <c r="AJ17" s="29">
        <f t="shared" si="0"/>
        <v>17</v>
      </c>
      <c r="AK17" s="29">
        <f t="shared" si="0"/>
        <v>11</v>
      </c>
    </row>
    <row r="18" spans="1:42" x14ac:dyDescent="0.2">
      <c r="A18" s="166">
        <v>8</v>
      </c>
      <c r="B18" s="167" t="s">
        <v>524</v>
      </c>
      <c r="C18" s="250">
        <f>IF(C10+C11-C17=0,0,C10+C11-C17)</f>
        <v>5655</v>
      </c>
      <c r="D18" s="177"/>
      <c r="E18" s="244"/>
      <c r="F18" s="177"/>
      <c r="G18" s="177"/>
      <c r="H18" s="177"/>
      <c r="I18" s="178"/>
      <c r="J18" s="250">
        <f>IF(J10+J11-J17=0,0,J10+J11-J17)</f>
        <v>2175</v>
      </c>
      <c r="K18" s="177"/>
      <c r="L18" s="244"/>
      <c r="M18" s="177"/>
      <c r="N18" s="177"/>
      <c r="O18" s="177"/>
      <c r="P18" s="178"/>
      <c r="Q18" s="250">
        <f>IF(Q10+Q11-Q17=0,0,Q10+Q11-Q17)</f>
        <v>3616</v>
      </c>
      <c r="R18" s="177"/>
      <c r="S18" s="244"/>
      <c r="T18" s="177"/>
      <c r="U18" s="177"/>
      <c r="V18" s="177"/>
      <c r="W18" s="178"/>
      <c r="X18" s="250">
        <f>IF(X10+X11-X17=0,0,X10+X11-X17)</f>
        <v>343</v>
      </c>
      <c r="Y18" s="177"/>
      <c r="Z18" s="244"/>
      <c r="AA18" s="177"/>
      <c r="AB18" s="177"/>
      <c r="AC18" s="177"/>
      <c r="AD18" s="178"/>
      <c r="AE18" s="250">
        <f>IF(AE10+AE11-AE17=0,0,AE10+AE11-AE17)</f>
        <v>276</v>
      </c>
      <c r="AF18" s="177"/>
      <c r="AG18" s="244"/>
      <c r="AH18" s="177"/>
      <c r="AI18" s="177"/>
      <c r="AJ18" s="177"/>
      <c r="AK18" s="178"/>
    </row>
    <row r="19" spans="1:42"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row>
    <row r="20" spans="1:42"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42"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42" ht="12.75" customHeight="1" x14ac:dyDescent="0.2">
      <c r="A22" s="166">
        <v>3</v>
      </c>
      <c r="B22" s="170" t="s">
        <v>82</v>
      </c>
      <c r="C22" s="250">
        <f t="shared" ref="C22:AJ22" si="1">SUM(C20:C21)</f>
        <v>0</v>
      </c>
      <c r="D22" s="33">
        <f t="shared" si="1"/>
        <v>0</v>
      </c>
      <c r="E22" s="33">
        <f t="shared" si="1"/>
        <v>0</v>
      </c>
      <c r="F22" s="29">
        <f t="shared" si="1"/>
        <v>0</v>
      </c>
      <c r="G22" s="29">
        <f t="shared" si="1"/>
        <v>0</v>
      </c>
      <c r="H22" s="29">
        <f t="shared" si="1"/>
        <v>0</v>
      </c>
      <c r="I22" s="29">
        <f t="shared" si="1"/>
        <v>0</v>
      </c>
      <c r="J22" s="250">
        <f t="shared" si="1"/>
        <v>0</v>
      </c>
      <c r="K22" s="33">
        <f t="shared" si="1"/>
        <v>0</v>
      </c>
      <c r="L22" s="29">
        <f t="shared" si="1"/>
        <v>0</v>
      </c>
      <c r="M22" s="29">
        <f t="shared" si="1"/>
        <v>0</v>
      </c>
      <c r="N22" s="29">
        <f t="shared" si="1"/>
        <v>0</v>
      </c>
      <c r="O22" s="29">
        <f t="shared" si="1"/>
        <v>0</v>
      </c>
      <c r="P22" s="29">
        <f t="shared" si="1"/>
        <v>0</v>
      </c>
      <c r="Q22" s="250">
        <f t="shared" si="1"/>
        <v>0</v>
      </c>
      <c r="R22" s="33">
        <f t="shared" si="1"/>
        <v>0</v>
      </c>
      <c r="S22" s="29">
        <f t="shared" si="1"/>
        <v>0</v>
      </c>
      <c r="T22" s="29">
        <f t="shared" si="1"/>
        <v>0</v>
      </c>
      <c r="U22" s="29">
        <f t="shared" si="1"/>
        <v>0</v>
      </c>
      <c r="V22" s="29">
        <f t="shared" si="1"/>
        <v>0</v>
      </c>
      <c r="W22" s="29">
        <f t="shared" si="1"/>
        <v>0</v>
      </c>
      <c r="X22" s="250">
        <f t="shared" si="1"/>
        <v>0</v>
      </c>
      <c r="Y22" s="33">
        <f t="shared" si="1"/>
        <v>0</v>
      </c>
      <c r="Z22" s="29">
        <f t="shared" si="1"/>
        <v>0</v>
      </c>
      <c r="AA22" s="29">
        <f t="shared" si="1"/>
        <v>0</v>
      </c>
      <c r="AB22" s="29">
        <f t="shared" si="1"/>
        <v>0</v>
      </c>
      <c r="AC22" s="29">
        <f t="shared" si="1"/>
        <v>0</v>
      </c>
      <c r="AD22" s="29">
        <f t="shared" si="1"/>
        <v>0</v>
      </c>
      <c r="AE22" s="250">
        <f t="shared" si="1"/>
        <v>0</v>
      </c>
      <c r="AF22" s="316">
        <f t="shared" si="1"/>
        <v>0</v>
      </c>
      <c r="AG22" s="29">
        <f t="shared" si="1"/>
        <v>0</v>
      </c>
      <c r="AH22" s="29">
        <f t="shared" si="1"/>
        <v>0</v>
      </c>
      <c r="AI22" s="29">
        <f t="shared" si="1"/>
        <v>0</v>
      </c>
      <c r="AJ22" s="29">
        <f t="shared" si="1"/>
        <v>0</v>
      </c>
      <c r="AK22" s="317">
        <f t="shared" ref="AK22" si="2">SUM(AK20:AK21)</f>
        <v>0</v>
      </c>
    </row>
    <row r="23" spans="1:42"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42" x14ac:dyDescent="0.2">
      <c r="A24" s="166">
        <v>1</v>
      </c>
      <c r="B24" s="167" t="s">
        <v>76</v>
      </c>
      <c r="C24" s="250">
        <f>SUM(D24:I24)</f>
        <v>0</v>
      </c>
      <c r="D24" s="314">
        <v>0</v>
      </c>
      <c r="E24" s="314">
        <v>0</v>
      </c>
      <c r="F24" s="314">
        <v>0</v>
      </c>
      <c r="G24" s="314">
        <v>0</v>
      </c>
      <c r="H24" s="314">
        <v>0</v>
      </c>
      <c r="I24" s="314">
        <v>0</v>
      </c>
      <c r="J24" s="250">
        <f>SUM(K24:P24)</f>
        <v>11</v>
      </c>
      <c r="K24" s="314">
        <v>2</v>
      </c>
      <c r="L24" s="314">
        <v>1</v>
      </c>
      <c r="M24" s="314">
        <v>1</v>
      </c>
      <c r="N24" s="314">
        <v>0</v>
      </c>
      <c r="O24" s="314">
        <v>3</v>
      </c>
      <c r="P24" s="314">
        <v>4</v>
      </c>
      <c r="Q24" s="250">
        <f>SUM(R24:W24)</f>
        <v>175</v>
      </c>
      <c r="R24" s="314">
        <v>1</v>
      </c>
      <c r="S24" s="314">
        <v>3</v>
      </c>
      <c r="T24" s="314">
        <v>5</v>
      </c>
      <c r="U24" s="314">
        <v>17</v>
      </c>
      <c r="V24" s="314">
        <v>30</v>
      </c>
      <c r="W24" s="314">
        <v>119</v>
      </c>
      <c r="X24" s="250">
        <f>SUM(Y24:AD24)</f>
        <v>0</v>
      </c>
      <c r="Y24" s="314">
        <f>+[6]Papirus!AL17</f>
        <v>0</v>
      </c>
      <c r="Z24" s="314">
        <f>+[6]Papirus!AM17</f>
        <v>0</v>
      </c>
      <c r="AA24" s="314">
        <f>+[6]Papirus!AN17</f>
        <v>0</v>
      </c>
      <c r="AB24" s="314">
        <f>+[6]Papirus!AO17</f>
        <v>0</v>
      </c>
      <c r="AC24" s="314">
        <f>+[6]Papirus!AP17</f>
        <v>0</v>
      </c>
      <c r="AD24" s="314">
        <f>+[6]Papirus!AQ17</f>
        <v>0</v>
      </c>
      <c r="AE24" s="250">
        <f>SUM(AF24:AK24)</f>
        <v>0</v>
      </c>
      <c r="AF24" s="314">
        <f>+[6]Papirus!AD17</f>
        <v>0</v>
      </c>
      <c r="AG24" s="314">
        <f>+[6]Papirus!AE17</f>
        <v>0</v>
      </c>
      <c r="AH24" s="314">
        <f>+[6]Papirus!AF17</f>
        <v>0</v>
      </c>
      <c r="AI24" s="314">
        <f>+[6]Papirus!AG17</f>
        <v>0</v>
      </c>
      <c r="AJ24" s="314">
        <f>+[6]Papirus!AH17</f>
        <v>0</v>
      </c>
      <c r="AK24" s="314">
        <f>+[6]Papirus!AI17</f>
        <v>0</v>
      </c>
    </row>
    <row r="25" spans="1:42" x14ac:dyDescent="0.2">
      <c r="A25" s="166">
        <v>2</v>
      </c>
      <c r="B25" s="167" t="s">
        <v>77</v>
      </c>
      <c r="C25" s="250">
        <f>SUM(D25:I25)</f>
        <v>28</v>
      </c>
      <c r="D25" s="314">
        <v>4</v>
      </c>
      <c r="E25" s="314">
        <v>2</v>
      </c>
      <c r="F25" s="314">
        <v>17</v>
      </c>
      <c r="G25" s="314">
        <v>5</v>
      </c>
      <c r="H25" s="314">
        <v>0</v>
      </c>
      <c r="I25" s="314">
        <v>0</v>
      </c>
      <c r="J25" s="250">
        <f>SUM(K25:P25)</f>
        <v>4</v>
      </c>
      <c r="K25" s="314">
        <v>1</v>
      </c>
      <c r="L25" s="314">
        <v>0</v>
      </c>
      <c r="M25" s="314">
        <v>0</v>
      </c>
      <c r="N25" s="314">
        <v>0</v>
      </c>
      <c r="O25" s="314">
        <v>0</v>
      </c>
      <c r="P25" s="314">
        <v>3</v>
      </c>
      <c r="Q25" s="250">
        <f>SUM(R25:W25)</f>
        <v>63</v>
      </c>
      <c r="R25" s="314">
        <v>0</v>
      </c>
      <c r="S25" s="314">
        <v>0</v>
      </c>
      <c r="T25" s="314">
        <v>1</v>
      </c>
      <c r="U25" s="314">
        <v>6</v>
      </c>
      <c r="V25" s="314">
        <v>14</v>
      </c>
      <c r="W25" s="314">
        <v>42</v>
      </c>
      <c r="X25" s="250">
        <f>SUM(Y25:AD25)</f>
        <v>1</v>
      </c>
      <c r="Y25" s="314">
        <v>0</v>
      </c>
      <c r="Z25" s="314">
        <v>0</v>
      </c>
      <c r="AA25" s="314">
        <v>0</v>
      </c>
      <c r="AB25" s="314">
        <v>1</v>
      </c>
      <c r="AC25" s="314">
        <v>0</v>
      </c>
      <c r="AD25" s="314">
        <v>0</v>
      </c>
      <c r="AE25" s="250">
        <f>SUM(AF25:AK25)</f>
        <v>2</v>
      </c>
      <c r="AF25" s="314">
        <v>0</v>
      </c>
      <c r="AG25" s="314">
        <v>0</v>
      </c>
      <c r="AH25" s="314">
        <v>0</v>
      </c>
      <c r="AI25" s="314">
        <v>0</v>
      </c>
      <c r="AJ25" s="314">
        <v>0</v>
      </c>
      <c r="AK25" s="314">
        <v>2</v>
      </c>
    </row>
    <row r="26" spans="1:42" x14ac:dyDescent="0.2">
      <c r="A26" s="166">
        <v>3</v>
      </c>
      <c r="B26" s="167" t="s">
        <v>84</v>
      </c>
      <c r="C26" s="250">
        <f>SUM(D26:I26)</f>
        <v>1302</v>
      </c>
      <c r="D26" s="314">
        <v>280</v>
      </c>
      <c r="E26" s="314">
        <v>234</v>
      </c>
      <c r="F26" s="314">
        <v>440</v>
      </c>
      <c r="G26" s="314">
        <v>230</v>
      </c>
      <c r="H26" s="314">
        <v>95</v>
      </c>
      <c r="I26" s="314">
        <v>23</v>
      </c>
      <c r="J26" s="250">
        <f>SUM(K26:P26)</f>
        <v>4</v>
      </c>
      <c r="K26" s="314">
        <v>0</v>
      </c>
      <c r="L26" s="314">
        <v>0</v>
      </c>
      <c r="M26" s="314">
        <v>0</v>
      </c>
      <c r="N26" s="314">
        <v>0</v>
      </c>
      <c r="O26" s="314">
        <v>1</v>
      </c>
      <c r="P26" s="314">
        <v>3</v>
      </c>
      <c r="Q26" s="250">
        <f>SUM(R26:W26)</f>
        <v>98</v>
      </c>
      <c r="R26" s="314">
        <v>2</v>
      </c>
      <c r="S26" s="314">
        <v>2</v>
      </c>
      <c r="T26" s="314">
        <v>18</v>
      </c>
      <c r="U26" s="314">
        <v>16</v>
      </c>
      <c r="V26" s="314">
        <v>9</v>
      </c>
      <c r="W26" s="314">
        <v>51</v>
      </c>
      <c r="X26" s="250">
        <f>SUM(Y26:AD26)</f>
        <v>1</v>
      </c>
      <c r="Y26" s="314">
        <v>0</v>
      </c>
      <c r="Z26" s="314">
        <v>0</v>
      </c>
      <c r="AA26" s="314">
        <v>0</v>
      </c>
      <c r="AB26" s="314">
        <v>0</v>
      </c>
      <c r="AC26" s="314">
        <v>0</v>
      </c>
      <c r="AD26" s="314">
        <v>1</v>
      </c>
      <c r="AE26" s="250">
        <f>SUM(AF26:AK26)</f>
        <v>1</v>
      </c>
      <c r="AF26" s="314">
        <v>0</v>
      </c>
      <c r="AG26" s="314">
        <v>0</v>
      </c>
      <c r="AH26" s="314">
        <v>0</v>
      </c>
      <c r="AI26" s="314">
        <v>0</v>
      </c>
      <c r="AJ26" s="314">
        <v>0</v>
      </c>
      <c r="AK26" s="314">
        <v>1</v>
      </c>
    </row>
    <row r="27" spans="1:42" x14ac:dyDescent="0.2">
      <c r="A27" s="166">
        <v>4</v>
      </c>
      <c r="B27" s="167" t="s">
        <v>85</v>
      </c>
      <c r="C27" s="250">
        <f>SUM(D27:I27)</f>
        <v>0</v>
      </c>
      <c r="D27" s="314">
        <v>0</v>
      </c>
      <c r="E27" s="314">
        <v>0</v>
      </c>
      <c r="F27" s="314">
        <v>0</v>
      </c>
      <c r="G27" s="314">
        <v>0</v>
      </c>
      <c r="H27" s="314">
        <v>0</v>
      </c>
      <c r="I27" s="314">
        <v>0</v>
      </c>
      <c r="J27" s="250">
        <f>SUM(K27:P27)</f>
        <v>7</v>
      </c>
      <c r="K27" s="314">
        <v>1</v>
      </c>
      <c r="L27" s="314">
        <v>3</v>
      </c>
      <c r="M27" s="314">
        <v>0</v>
      </c>
      <c r="N27" s="314">
        <v>2</v>
      </c>
      <c r="O27" s="314">
        <v>0</v>
      </c>
      <c r="P27" s="314">
        <v>1</v>
      </c>
      <c r="Q27" s="250">
        <f>SUM(R27:W27)</f>
        <v>17</v>
      </c>
      <c r="R27" s="314">
        <v>0</v>
      </c>
      <c r="S27" s="314">
        <v>1</v>
      </c>
      <c r="T27" s="314">
        <v>1</v>
      </c>
      <c r="U27" s="314">
        <v>3</v>
      </c>
      <c r="V27" s="314">
        <v>2</v>
      </c>
      <c r="W27" s="314">
        <v>10</v>
      </c>
      <c r="X27" s="250">
        <f>SUM(Y27:AD27)</f>
        <v>0</v>
      </c>
      <c r="Y27" s="314">
        <v>0</v>
      </c>
      <c r="Z27" s="314">
        <v>0</v>
      </c>
      <c r="AA27" s="314">
        <v>0</v>
      </c>
      <c r="AB27" s="314">
        <v>0</v>
      </c>
      <c r="AC27" s="314">
        <v>0</v>
      </c>
      <c r="AD27" s="314">
        <v>0</v>
      </c>
      <c r="AE27" s="250">
        <f>SUM(AF27:AK27)</f>
        <v>1</v>
      </c>
      <c r="AF27" s="314">
        <v>0</v>
      </c>
      <c r="AG27" s="314">
        <v>0</v>
      </c>
      <c r="AH27" s="314">
        <v>0</v>
      </c>
      <c r="AI27" s="314">
        <v>0</v>
      </c>
      <c r="AJ27" s="314">
        <v>0</v>
      </c>
      <c r="AK27" s="314">
        <v>1</v>
      </c>
    </row>
    <row r="28" spans="1:42" x14ac:dyDescent="0.2">
      <c r="A28" s="171">
        <f>A27+1</f>
        <v>5</v>
      </c>
      <c r="B28" s="172" t="s">
        <v>86</v>
      </c>
      <c r="C28" s="251">
        <f t="shared" ref="C28:AK28" si="3">SUM(C24:C27)</f>
        <v>1330</v>
      </c>
      <c r="D28" s="245">
        <f t="shared" si="3"/>
        <v>284</v>
      </c>
      <c r="E28" s="245">
        <f t="shared" si="3"/>
        <v>236</v>
      </c>
      <c r="F28" s="36">
        <f t="shared" si="3"/>
        <v>457</v>
      </c>
      <c r="G28" s="36">
        <f t="shared" si="3"/>
        <v>235</v>
      </c>
      <c r="H28" s="36">
        <f t="shared" si="3"/>
        <v>95</v>
      </c>
      <c r="I28" s="36">
        <f t="shared" si="3"/>
        <v>23</v>
      </c>
      <c r="J28" s="251">
        <f t="shared" si="3"/>
        <v>26</v>
      </c>
      <c r="K28" s="245">
        <f t="shared" si="3"/>
        <v>4</v>
      </c>
      <c r="L28" s="36">
        <f t="shared" si="3"/>
        <v>4</v>
      </c>
      <c r="M28" s="36">
        <f t="shared" si="3"/>
        <v>1</v>
      </c>
      <c r="N28" s="36">
        <f t="shared" si="3"/>
        <v>2</v>
      </c>
      <c r="O28" s="36">
        <f t="shared" si="3"/>
        <v>4</v>
      </c>
      <c r="P28" s="36">
        <f t="shared" si="3"/>
        <v>11</v>
      </c>
      <c r="Q28" s="251">
        <f t="shared" si="3"/>
        <v>353</v>
      </c>
      <c r="R28" s="245">
        <f t="shared" si="3"/>
        <v>3</v>
      </c>
      <c r="S28" s="36">
        <f t="shared" si="3"/>
        <v>6</v>
      </c>
      <c r="T28" s="36">
        <f t="shared" si="3"/>
        <v>25</v>
      </c>
      <c r="U28" s="36">
        <f t="shared" si="3"/>
        <v>42</v>
      </c>
      <c r="V28" s="36">
        <f t="shared" si="3"/>
        <v>55</v>
      </c>
      <c r="W28" s="36">
        <f t="shared" si="3"/>
        <v>222</v>
      </c>
      <c r="X28" s="251">
        <f t="shared" si="3"/>
        <v>2</v>
      </c>
      <c r="Y28" s="245">
        <f t="shared" si="3"/>
        <v>0</v>
      </c>
      <c r="Z28" s="36">
        <f t="shared" si="3"/>
        <v>0</v>
      </c>
      <c r="AA28" s="36">
        <f t="shared" si="3"/>
        <v>0</v>
      </c>
      <c r="AB28" s="36">
        <f t="shared" si="3"/>
        <v>1</v>
      </c>
      <c r="AC28" s="36">
        <f t="shared" si="3"/>
        <v>0</v>
      </c>
      <c r="AD28" s="36">
        <f t="shared" si="3"/>
        <v>1</v>
      </c>
      <c r="AE28" s="251">
        <f t="shared" si="3"/>
        <v>4</v>
      </c>
      <c r="AF28" s="35">
        <f t="shared" si="3"/>
        <v>0</v>
      </c>
      <c r="AG28" s="36">
        <f t="shared" si="3"/>
        <v>0</v>
      </c>
      <c r="AH28" s="36">
        <f t="shared" si="3"/>
        <v>0</v>
      </c>
      <c r="AI28" s="36">
        <f t="shared" si="3"/>
        <v>0</v>
      </c>
      <c r="AJ28" s="36">
        <f t="shared" si="3"/>
        <v>0</v>
      </c>
      <c r="AK28" s="38">
        <f t="shared" si="3"/>
        <v>4</v>
      </c>
    </row>
    <row r="30" spans="1:42" x14ac:dyDescent="0.2">
      <c r="E30" s="173"/>
      <c r="F30" s="173"/>
      <c r="G30" s="173"/>
      <c r="H30" s="173"/>
      <c r="I30" s="173"/>
      <c r="J30" s="173"/>
      <c r="K30" s="173"/>
      <c r="L30" s="173"/>
      <c r="P30" s="173"/>
      <c r="W30" s="173"/>
      <c r="AD30" s="173"/>
    </row>
    <row r="31" spans="1:42" hidden="1" x14ac:dyDescent="0.2">
      <c r="B31" s="411" t="s">
        <v>179</v>
      </c>
      <c r="C31" s="414" t="s">
        <v>26</v>
      </c>
      <c r="D31" s="415"/>
      <c r="E31" s="415"/>
      <c r="F31" s="415"/>
      <c r="G31" s="415"/>
      <c r="H31" s="415"/>
      <c r="I31" s="416"/>
      <c r="J31" s="420" t="s">
        <v>27</v>
      </c>
      <c r="K31" s="421"/>
      <c r="L31" s="422"/>
      <c r="M31" s="422"/>
      <c r="N31" s="422"/>
      <c r="O31" s="422"/>
      <c r="P31" s="422"/>
      <c r="Q31" s="422"/>
      <c r="R31" s="422"/>
      <c r="S31" s="422"/>
      <c r="T31" s="422"/>
      <c r="U31" s="422"/>
      <c r="V31" s="422"/>
      <c r="W31" s="423"/>
      <c r="X31" s="398" t="s">
        <v>501</v>
      </c>
      <c r="Y31" s="399"/>
      <c r="Z31" s="399"/>
      <c r="AA31" s="399"/>
      <c r="AB31" s="399"/>
      <c r="AC31" s="399"/>
      <c r="AD31" s="399"/>
      <c r="AE31" s="399"/>
      <c r="AF31" s="399"/>
      <c r="AG31" s="399"/>
      <c r="AH31" s="399"/>
      <c r="AI31" s="399"/>
      <c r="AJ31" s="399"/>
      <c r="AK31" s="400"/>
    </row>
    <row r="32" spans="1:42" ht="12.75" hidden="1" customHeight="1" x14ac:dyDescent="0.2">
      <c r="A32" s="186"/>
      <c r="B32" s="412"/>
      <c r="C32" s="417"/>
      <c r="D32" s="418"/>
      <c r="E32" s="418"/>
      <c r="F32" s="418"/>
      <c r="G32" s="418"/>
      <c r="H32" s="418"/>
      <c r="I32" s="419"/>
      <c r="J32" s="401" t="s">
        <v>180</v>
      </c>
      <c r="K32" s="402"/>
      <c r="L32" s="403"/>
      <c r="M32" s="403"/>
      <c r="N32" s="403"/>
      <c r="O32" s="403"/>
      <c r="P32" s="403"/>
      <c r="Q32" s="403" t="s">
        <v>181</v>
      </c>
      <c r="R32" s="403"/>
      <c r="S32" s="403"/>
      <c r="T32" s="403"/>
      <c r="U32" s="403"/>
      <c r="V32" s="403"/>
      <c r="W32" s="404"/>
      <c r="X32" s="401" t="s">
        <v>30</v>
      </c>
      <c r="Y32" s="402"/>
      <c r="Z32" s="403"/>
      <c r="AA32" s="403"/>
      <c r="AB32" s="403"/>
      <c r="AC32" s="403"/>
      <c r="AD32" s="403"/>
      <c r="AE32" s="403" t="s">
        <v>31</v>
      </c>
      <c r="AF32" s="403"/>
      <c r="AG32" s="403"/>
      <c r="AH32" s="403"/>
      <c r="AI32" s="403"/>
      <c r="AJ32" s="403"/>
      <c r="AK32" s="404"/>
      <c r="AL32" s="279"/>
      <c r="AM32" s="279"/>
      <c r="AN32" s="279"/>
      <c r="AO32" s="279"/>
      <c r="AP32" s="173"/>
    </row>
    <row r="33" spans="1:44" ht="25.5" hidden="1" customHeight="1" x14ac:dyDescent="0.2">
      <c r="A33" s="186"/>
      <c r="B33" s="412"/>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3"/>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4.1493775933609959E-3</v>
      </c>
      <c r="D36" s="235">
        <f>IF('כללי א1'!D12=0,0,'כללי א1'!D12/'כללי א1'!$C$17)</f>
        <v>1.1065006915629322E-3</v>
      </c>
      <c r="E36" s="235">
        <f>IF('כללי א1'!E12=0,0,'כללי א1'!E12/'כללי א1'!$C$17)</f>
        <v>1.1065006915629322E-3</v>
      </c>
      <c r="F36" s="235">
        <f>IF('כללי א1'!F12=0,0,'כללי א1'!F12/'כללי א1'!$C$17)</f>
        <v>1.3831258644536654E-3</v>
      </c>
      <c r="G36" s="235">
        <f>IF('כללי א1'!G12=0,0,'כללי א1'!G12/'כללי א1'!$C$17)</f>
        <v>5.532503457814661E-4</v>
      </c>
      <c r="H36" s="235">
        <f>IF('כללי א1'!H12=0,0,'כללי א1'!H12/'כללי א1'!$C$17)</f>
        <v>0</v>
      </c>
      <c r="I36" s="235">
        <f>IF('כללי א1'!I12=0,0,'כללי א1'!I12/'כללי א1'!$C$17)</f>
        <v>0</v>
      </c>
      <c r="J36" s="234">
        <f>SUM(K36:P36)</f>
        <v>1.5598893499308435</v>
      </c>
      <c r="K36" s="235">
        <f>IF('כללי א1'!K12=0,0,'כללי א1'!K12/'כללי א1'!$C$17)</f>
        <v>0.5383125864453665</v>
      </c>
      <c r="L36" s="235">
        <f>IF('כללי א1'!L12=0,0,'כללי א1'!L12/'כללי א1'!$C$17)</f>
        <v>0.41881051175656986</v>
      </c>
      <c r="M36" s="235">
        <f>IF('כללי א1'!M12=0,0,'כללי א1'!M12/'כללי א1'!$C$17)</f>
        <v>0.42213001383125864</v>
      </c>
      <c r="N36" s="235">
        <f>IF('כללי א1'!N12=0,0,'כללי א1'!N12/'כללי א1'!$C$17)</f>
        <v>0.14937759336099585</v>
      </c>
      <c r="O36" s="235">
        <f>IF('כללי א1'!O12=0,0,'כללי א1'!O12/'כללי א1'!$C$17)</f>
        <v>1.9640387275242047E-2</v>
      </c>
      <c r="P36" s="235">
        <f>IF('כללי א1'!P12=0,0,'כללי א1'!P12/'כללי א1'!$C$17)</f>
        <v>1.1618257261410789E-2</v>
      </c>
      <c r="Q36" s="234">
        <f>SUM(R36:W36)</f>
        <v>0.4492392807745505</v>
      </c>
      <c r="R36" s="235">
        <f>IF('כללי א1'!R12=0,0,'כללי א1'!R12/'כללי א1'!$C$17)</f>
        <v>9.1562932226832636E-2</v>
      </c>
      <c r="S36" s="235">
        <f>IF('כללי א1'!S12=0,0,'כללי א1'!S12/'כללי א1'!$C$17)</f>
        <v>9.7095435684647305E-2</v>
      </c>
      <c r="T36" s="235">
        <f>IF('כללי א1'!T12=0,0,'כללי א1'!T12/'כללי א1'!$C$17)</f>
        <v>0.14937759336099585</v>
      </c>
      <c r="U36" s="235">
        <f>IF('כללי א1'!U12=0,0,'כללי א1'!U12/'כללי א1'!$C$17)</f>
        <v>8.2434301521438449E-2</v>
      </c>
      <c r="V36" s="235">
        <f>IF('כללי א1'!V12=0,0,'כללי א1'!V12/'כללי א1'!$C$17)</f>
        <v>1.9640387275242047E-2</v>
      </c>
      <c r="W36" s="235">
        <f>IF('כללי א1'!W12=0,0,'כללי א1'!W12/'כללי א1'!$C$17)</f>
        <v>9.1286307053941914E-3</v>
      </c>
      <c r="X36" s="234">
        <f>SUM(Y36:AD36)</f>
        <v>4.6196403872752416E-2</v>
      </c>
      <c r="Y36" s="235">
        <f>IF('כללי א1'!Y12=0,0,'כללי א1'!Y12/'כללי א1'!$C$17)</f>
        <v>1.6874135546334715E-2</v>
      </c>
      <c r="Z36" s="235">
        <f>IF('כללי א1'!Z12=0,0,'כללי א1'!Z12/'כללי א1'!$C$17)</f>
        <v>9.6818810511756573E-3</v>
      </c>
      <c r="AA36" s="235">
        <f>IF('כללי א1'!AA12=0,0,'כללי א1'!AA12/'כללי א1'!$C$17)</f>
        <v>8.5753803596127255E-3</v>
      </c>
      <c r="AB36" s="235">
        <f>IF('כללי א1'!AB12=0,0,'כללי א1'!AB12/'כללי א1'!$C$17)</f>
        <v>6.6390041493775932E-3</v>
      </c>
      <c r="AC36" s="235">
        <f>IF('כללי א1'!AC12=0,0,'כללי א1'!AC12/'כללי א1'!$C$17)</f>
        <v>1.9363762102351315E-3</v>
      </c>
      <c r="AD36" s="235">
        <f>IF('כללי א1'!AD12=0,0,'כללי א1'!AD12/'כללי א1'!$C$17)</f>
        <v>2.4896265560165973E-3</v>
      </c>
      <c r="AE36" s="234">
        <f>SUM(AF36:AK36)</f>
        <v>9.2669432918395578E-2</v>
      </c>
      <c r="AF36" s="235">
        <f>IF('כללי א1'!AF12=0,0,'כללי א1'!AF12/'כללי א1'!$C$17)</f>
        <v>3.9834024896265557E-2</v>
      </c>
      <c r="AG36" s="235">
        <f>IF('כללי א1'!AG12=0,0,'כללי א1'!AG12/'כללי א1'!$C$17)</f>
        <v>2.1023513139695714E-2</v>
      </c>
      <c r="AH36" s="235">
        <f>IF('כללי א1'!AH12=0,0,'כללי א1'!AH12/'כללי א1'!$C$17)</f>
        <v>1.7980636237897647E-2</v>
      </c>
      <c r="AI36" s="235">
        <f>IF('כללי א1'!AI12=0,0,'כללי א1'!AI12/'כללי א1'!$C$17)</f>
        <v>8.8520055325034576E-3</v>
      </c>
      <c r="AJ36" s="235">
        <f>IF('כללי א1'!AJ12=0,0,'כללי א1'!AJ12/'כללי א1'!$C$17)</f>
        <v>2.7662517289073307E-3</v>
      </c>
      <c r="AK36" s="239">
        <f>IF('כללי א1'!AK12=0,0,'כללי א1'!AK12/'כללי א1'!$C$17)</f>
        <v>2.2130013831258644E-3</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7.9114799446749665E-2</v>
      </c>
      <c r="K37" s="235">
        <f>IF('כללי א1'!K13=0,0,'כללי א1'!K13/'כללי א1'!$C$17)</f>
        <v>2.9875518672199172E-2</v>
      </c>
      <c r="L37" s="235">
        <f>IF('כללי א1'!L13=0,0,'כללי א1'!L13/'כללי א1'!$C$17)</f>
        <v>1.9917012448132779E-2</v>
      </c>
      <c r="M37" s="235">
        <f>IF('כללי א1'!M13=0,0,'כללי א1'!M13/'כללי א1'!$C$17)</f>
        <v>1.6320885200553251E-2</v>
      </c>
      <c r="N37" s="235">
        <f>IF('כללי א1'!N13=0,0,'כללי א1'!N13/'כללי א1'!$C$17)</f>
        <v>8.5753803596127255E-3</v>
      </c>
      <c r="O37" s="235">
        <f>IF('כללי א1'!O13=0,0,'כללי א1'!O13/'כללי א1'!$C$17)</f>
        <v>1.9363762102351315E-3</v>
      </c>
      <c r="P37" s="235">
        <f>IF('כללי א1'!P13=0,0,'כללי א1'!P13/'כללי א1'!$C$17)</f>
        <v>2.4896265560165973E-3</v>
      </c>
      <c r="Q37" s="234">
        <f>SUM(R37:W37)</f>
        <v>1.0005532503457815</v>
      </c>
      <c r="R37" s="235">
        <f>IF('כללי א1'!R13=0,0,'כללי א1'!R13/'כללי א1'!$C$17)</f>
        <v>0.13748271092669434</v>
      </c>
      <c r="S37" s="235">
        <f>IF('כללי א1'!S13=0,0,'כללי א1'!S13/'כללי א1'!$C$17)</f>
        <v>0.21023513139695713</v>
      </c>
      <c r="T37" s="235">
        <f>IF('כללי א1'!T13=0,0,'כללי א1'!T13/'כללי א1'!$C$17)</f>
        <v>0.34246196403872753</v>
      </c>
      <c r="U37" s="235">
        <f>IF('כללי א1'!U13=0,0,'כללי א1'!U13/'כללי א1'!$C$17)</f>
        <v>0.25477178423236513</v>
      </c>
      <c r="V37" s="235">
        <f>IF('כללי א1'!V13=0,0,'כללי א1'!V13/'כללי א1'!$C$17)</f>
        <v>3.9557399723374825E-2</v>
      </c>
      <c r="W37" s="235">
        <f>IF('כללי א1'!W13=0,0,'כללי א1'!W13/'כללי א1'!$C$17)</f>
        <v>1.6044260027662516E-2</v>
      </c>
      <c r="X37" s="234">
        <f>SUM(Y37:AD37)</f>
        <v>2.7662517289073305E-4</v>
      </c>
      <c r="Y37" s="235">
        <f>IF('כללי א1'!Y13=0,0,'כללי א1'!Y13/'כללי א1'!$C$17)</f>
        <v>0</v>
      </c>
      <c r="Z37" s="235">
        <f>IF('כללי א1'!Z13=0,0,'כללי א1'!Z13/'כללי א1'!$C$17)</f>
        <v>2.7662517289073305E-4</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2.6279391424619641E-2</v>
      </c>
      <c r="D38" s="79">
        <f>IF('כללי א1'!D14=0,0,'כללי א1'!D14/'כללי א1'!$C$17)</f>
        <v>4.7026279391424617E-3</v>
      </c>
      <c r="E38" s="79">
        <f>IF('כללי א1'!E14=0,0,'כללי א1'!E14/'כללי א1'!$C$17)</f>
        <v>5.8091286307053944E-3</v>
      </c>
      <c r="F38" s="79">
        <f>IF('כללי א1'!F14=0,0,'כללי א1'!F14/'כללי א1'!$C$17)</f>
        <v>1.1065006915629323E-2</v>
      </c>
      <c r="G38" s="79">
        <f>IF('כללי א1'!G14=0,0,'כללי א1'!G14/'כללי א1'!$C$17)</f>
        <v>3.3195020746887966E-3</v>
      </c>
      <c r="H38" s="79">
        <f>IF('כללי א1'!H14=0,0,'כללי א1'!H14/'כללי א1'!$C$17)</f>
        <v>8.2987551867219915E-4</v>
      </c>
      <c r="I38" s="79">
        <f>IF('כללי א1'!I14=0,0,'כללי א1'!I14/'כללי א1'!$C$17)</f>
        <v>5.532503457814661E-4</v>
      </c>
      <c r="J38" s="78">
        <f>SUM(K38:P38)</f>
        <v>1.1894882434301521E-2</v>
      </c>
      <c r="K38" s="79">
        <f>IF('כללי א1'!K14=0,0,'כללי א1'!K14/'כללי א1'!$C$17)</f>
        <v>3.0428769017980637E-3</v>
      </c>
      <c r="L38" s="79">
        <f>IF('כללי א1'!L14=0,0,'כללי א1'!L14/'כללי א1'!$C$17)</f>
        <v>2.4896265560165973E-3</v>
      </c>
      <c r="M38" s="79">
        <f>IF('כללי א1'!M14=0,0,'כללי א1'!M14/'כללי א1'!$C$17)</f>
        <v>3.5961272475795295E-3</v>
      </c>
      <c r="N38" s="79">
        <f>IF('כללי א1'!N14=0,0,'כללי א1'!N14/'כללי א1'!$C$17)</f>
        <v>1.9363762102351315E-3</v>
      </c>
      <c r="O38" s="79">
        <f>IF('כללי א1'!O14=0,0,'כללי א1'!O14/'כללי א1'!$C$17)</f>
        <v>5.532503457814661E-4</v>
      </c>
      <c r="P38" s="79">
        <f>IF('כללי א1'!P14=0,0,'כללי א1'!P14/'כללי א1'!$C$17)</f>
        <v>2.7662517289073305E-4</v>
      </c>
      <c r="Q38" s="78">
        <f>SUM(R38:W38)</f>
        <v>0.21632088520055326</v>
      </c>
      <c r="R38" s="79">
        <f>IF('כללי א1'!R14=0,0,'כללי א1'!R14/'כללי א1'!$C$17)</f>
        <v>5.7538035961272473E-2</v>
      </c>
      <c r="S38" s="79">
        <f>IF('כללי א1'!S14=0,0,'כללי א1'!S14/'כללי א1'!$C$17)</f>
        <v>4.8962655601659751E-2</v>
      </c>
      <c r="T38" s="79">
        <f>IF('כללי א1'!T14=0,0,'כללי א1'!T14/'כללי א1'!$C$17)</f>
        <v>6.3623789764868599E-2</v>
      </c>
      <c r="U38" s="79">
        <f>IF('כללי א1'!U14=0,0,'כללי א1'!U14/'כללי א1'!$C$17)</f>
        <v>3.5131396957123098E-2</v>
      </c>
      <c r="V38" s="79">
        <f>IF('כללי א1'!V14=0,0,'כללי א1'!V14/'כללי א1'!$C$17)</f>
        <v>7.1922544951590591E-3</v>
      </c>
      <c r="W38" s="79">
        <f>IF('כללי א1'!W14=0,0,'כללי א1'!W14/'כללי א1'!$C$17)</f>
        <v>3.8727524204702629E-3</v>
      </c>
      <c r="X38" s="78">
        <f>SUM(Y38:AD38)</f>
        <v>1.3278008298755188E-2</v>
      </c>
      <c r="Y38" s="79">
        <f>IF('כללי א1'!Y14=0,0,'כללי א1'!Y14/'כללי א1'!$C$17)</f>
        <v>5.5325034578146614E-3</v>
      </c>
      <c r="Z38" s="79">
        <f>IF('כללי א1'!Z14=0,0,'כללי א1'!Z14/'כללי א1'!$C$17)</f>
        <v>3.0428769017980637E-3</v>
      </c>
      <c r="AA38" s="79">
        <f>IF('כללי א1'!AA14=0,0,'כללי א1'!AA14/'כללי א1'!$C$17)</f>
        <v>2.2130013831258644E-3</v>
      </c>
      <c r="AB38" s="79">
        <f>IF('כללי א1'!AB14=0,0,'כללי א1'!AB14/'כללי א1'!$C$17)</f>
        <v>8.2987551867219915E-4</v>
      </c>
      <c r="AC38" s="79">
        <f>IF('כללי א1'!AC14=0,0,'כללי א1'!AC14/'כללי א1'!$C$17)</f>
        <v>2.7662517289073305E-4</v>
      </c>
      <c r="AD38" s="79">
        <f>IF('כללי א1'!AD14=0,0,'כללי א1'!AD14/'כללי א1'!$C$17)</f>
        <v>1.3831258644536654E-3</v>
      </c>
      <c r="AE38" s="78">
        <f>SUM(AF38:AK38)</f>
        <v>9.4052558782849235E-3</v>
      </c>
      <c r="AF38" s="79">
        <f>IF('כללי א1'!AF14=0,0,'כללי א1'!AF14/'כללי א1'!$C$17)</f>
        <v>4.1493775933609959E-3</v>
      </c>
      <c r="AG38" s="79">
        <f>IF('כללי א1'!AG14=0,0,'כללי א1'!AG14/'כללי א1'!$C$17)</f>
        <v>1.9363762102351315E-3</v>
      </c>
      <c r="AH38" s="79">
        <f>IF('כללי א1'!AH14=0,0,'כללי א1'!AH14/'כללי א1'!$C$17)</f>
        <v>2.7662517289073305E-4</v>
      </c>
      <c r="AI38" s="79">
        <f>IF('כללי א1'!AI14=0,0,'כללי א1'!AI14/'כללי א1'!$C$17)</f>
        <v>1.1065006915629322E-3</v>
      </c>
      <c r="AJ38" s="79">
        <f>IF('כללי א1'!AJ14=0,0,'כללי א1'!AJ14/'כללי א1'!$C$17)</f>
        <v>1.1065006915629322E-3</v>
      </c>
      <c r="AK38" s="81">
        <f>IF('כללי א1'!AK14=0,0,'כללי א1'!AK14/'כללי א1'!$C$17)</f>
        <v>8.2987551867219915E-4</v>
      </c>
      <c r="AL38" s="366"/>
      <c r="AM38" s="366"/>
      <c r="AN38" s="366"/>
      <c r="AO38" s="366"/>
      <c r="AP38" s="173"/>
    </row>
    <row r="39" spans="1:44" hidden="1" x14ac:dyDescent="0.2">
      <c r="A39" s="202">
        <v>5</v>
      </c>
      <c r="B39" s="367" t="s">
        <v>78</v>
      </c>
      <c r="C39" s="78">
        <f>SUM(D39:I39)</f>
        <v>0.96874135546334705</v>
      </c>
      <c r="D39" s="79">
        <f>IF('כללי א1'!D15=0,0,'כללי א1'!D15/'כללי א1'!$C$17)</f>
        <v>0.16320885200553251</v>
      </c>
      <c r="E39" s="79">
        <f>IF('כללי א1'!E15=0,0,'כללי א1'!E15/'כללי א1'!$C$17)</f>
        <v>0.16459197786998617</v>
      </c>
      <c r="F39" s="79">
        <f>IF('כללי א1'!F15=0,0,'כללי א1'!F15/'כללי א1'!$C$17)</f>
        <v>0.42240663900414938</v>
      </c>
      <c r="G39" s="79">
        <f>IF('כללי א1'!G15=0,0,'כללי א1'!G15/'כללי א1'!$C$17)</f>
        <v>0.16293222683264177</v>
      </c>
      <c r="H39" s="79">
        <f>IF('כללי א1'!H15=0,0,'כללי א1'!H15/'כללי א1'!$C$17)</f>
        <v>4.4536652835408023E-2</v>
      </c>
      <c r="I39" s="79">
        <f>IF('כללי א1'!I15=0,0,'כללי א1'!I15/'כללי א1'!$C$17)</f>
        <v>1.1065006915629323E-2</v>
      </c>
      <c r="J39" s="78">
        <f>SUM(K39:P39)</f>
        <v>3.872752420470262E-3</v>
      </c>
      <c r="K39" s="79">
        <f>IF('כללי א1'!K15=0,0,'כללי א1'!K15/'כללי א1'!$C$17)</f>
        <v>2.2130013831258644E-3</v>
      </c>
      <c r="L39" s="79">
        <f>IF('כללי א1'!L15=0,0,'כללי א1'!L15/'כללי א1'!$C$17)</f>
        <v>2.7662517289073305E-4</v>
      </c>
      <c r="M39" s="79">
        <f>IF('כללי א1'!M15=0,0,'כללי א1'!M15/'כללי א1'!$C$17)</f>
        <v>2.7662517289073305E-4</v>
      </c>
      <c r="N39" s="79">
        <f>IF('כללי א1'!N15=0,0,'כללי א1'!N15/'כללי א1'!$C$17)</f>
        <v>2.7662517289073305E-4</v>
      </c>
      <c r="O39" s="79">
        <f>IF('כללי א1'!O15=0,0,'כללי א1'!O15/'כללי א1'!$C$17)</f>
        <v>5.532503457814661E-4</v>
      </c>
      <c r="P39" s="79">
        <f>IF('כללי א1'!P15=0,0,'כללי א1'!P15/'כללי א1'!$C$17)</f>
        <v>2.7662517289073305E-4</v>
      </c>
      <c r="Q39" s="78">
        <f>SUM(R39:W39)</f>
        <v>1.4107883817427384E-2</v>
      </c>
      <c r="R39" s="79">
        <f>IF('כללי א1'!R15=0,0,'כללי א1'!R15/'כללי א1'!$C$17)</f>
        <v>9.4052558782849235E-3</v>
      </c>
      <c r="S39" s="79">
        <f>IF('כללי א1'!S15=0,0,'כללי א1'!S15/'כללי א1'!$C$17)</f>
        <v>5.532503457814661E-4</v>
      </c>
      <c r="T39" s="79">
        <f>IF('כללי א1'!T15=0,0,'כללי א1'!T15/'כללי א1'!$C$17)</f>
        <v>5.532503457814661E-4</v>
      </c>
      <c r="U39" s="79">
        <f>IF('כללי א1'!U15=0,0,'כללי א1'!U15/'כללי א1'!$C$17)</f>
        <v>5.532503457814661E-4</v>
      </c>
      <c r="V39" s="79">
        <f>IF('כללי א1'!V15=0,0,'כללי א1'!V15/'כללי א1'!$C$17)</f>
        <v>8.2987551867219915E-4</v>
      </c>
      <c r="W39" s="79">
        <f>IF('כללי א1'!W15=0,0,'כללי א1'!W15/'כללי א1'!$C$17)</f>
        <v>2.2130013831258644E-3</v>
      </c>
      <c r="X39" s="78">
        <f>SUM(Y39:AD39)</f>
        <v>8.2987551867219915E-4</v>
      </c>
      <c r="Y39" s="79">
        <f>IF('כללי א1'!Y15=0,0,'כללי א1'!Y15/'כללי א1'!$C$17)</f>
        <v>2.7662517289073305E-4</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2.7662517289073305E-4</v>
      </c>
      <c r="AD39" s="79">
        <f>IF('כללי א1'!AD15=0,0,'כללי א1'!AD15/'כללי א1'!$C$17)</f>
        <v>2.7662517289073305E-4</v>
      </c>
      <c r="AE39" s="78">
        <f>SUM(AF39:AK39)</f>
        <v>2.2130013831258644E-3</v>
      </c>
      <c r="AF39" s="79">
        <f>IF('כללי א1'!AF15=0,0,'כללי א1'!AF15/'כללי א1'!$C$17)</f>
        <v>0</v>
      </c>
      <c r="AG39" s="79">
        <f>IF('כללי א1'!AG15=0,0,'כללי א1'!AG15/'כללי א1'!$C$17)</f>
        <v>2.7662517289073305E-4</v>
      </c>
      <c r="AH39" s="79">
        <f>IF('כללי א1'!AH15=0,0,'כללי א1'!AH15/'כללי א1'!$C$17)</f>
        <v>8.2987551867219915E-4</v>
      </c>
      <c r="AI39" s="79">
        <f>IF('כללי א1'!AI15=0,0,'כללי א1'!AI15/'כללי א1'!$C$17)</f>
        <v>2.7662517289073305E-4</v>
      </c>
      <c r="AJ39" s="79">
        <f>IF('כללי א1'!AJ15=0,0,'כללי א1'!AJ15/'כללי א1'!$C$17)</f>
        <v>8.2987551867219915E-4</v>
      </c>
      <c r="AK39" s="81">
        <f>IF('כללי א1'!AK15=0,0,'כללי א1'!AK15/'כללי א1'!$C$17)</f>
        <v>0</v>
      </c>
      <c r="AL39" s="366"/>
      <c r="AM39" s="366"/>
      <c r="AN39" s="366"/>
      <c r="AO39" s="366"/>
      <c r="AP39" s="173"/>
    </row>
    <row r="40" spans="1:44" hidden="1" x14ac:dyDescent="0.2">
      <c r="A40" s="202">
        <v>6</v>
      </c>
      <c r="B40" s="367" t="s">
        <v>79</v>
      </c>
      <c r="C40" s="78">
        <f>SUM(D40:I40)</f>
        <v>8.2987551867219915E-4</v>
      </c>
      <c r="D40" s="79">
        <f>IF('כללי א1'!D16=0,0,'כללי א1'!D16/'כללי א1'!$C$17)</f>
        <v>0</v>
      </c>
      <c r="E40" s="79">
        <f>IF('כללי א1'!E16=0,0,'כללי א1'!E16/'כללי א1'!$C$17)</f>
        <v>2.7662517289073305E-4</v>
      </c>
      <c r="F40" s="79">
        <f>IF('כללי א1'!F16=0,0,'כללי א1'!F16/'כללי א1'!$C$17)</f>
        <v>2.7662517289073305E-4</v>
      </c>
      <c r="G40" s="79">
        <f>IF('כללי א1'!G16=0,0,'כללי א1'!G16/'כללי א1'!$C$17)</f>
        <v>2.7662517289073305E-4</v>
      </c>
      <c r="H40" s="79">
        <f>IF('כללי א1'!H16=0,0,'כללי א1'!H16/'כללי א1'!$C$17)</f>
        <v>0</v>
      </c>
      <c r="I40" s="79">
        <f>IF('כללי א1'!I16=0,0,'כללי א1'!I16/'כללי א1'!$C$17)</f>
        <v>0</v>
      </c>
      <c r="J40" s="78">
        <f>SUM(K40:P40)</f>
        <v>1.0788381742738589E-2</v>
      </c>
      <c r="K40" s="79">
        <f>IF('כללי א1'!K16=0,0,'כללי א1'!K16/'כללי א1'!$C$17)</f>
        <v>5.2558782849239285E-3</v>
      </c>
      <c r="L40" s="79">
        <f>IF('כללי א1'!L16=0,0,'כללי א1'!L16/'כללי א1'!$C$17)</f>
        <v>1.3831258644536654E-3</v>
      </c>
      <c r="M40" s="79">
        <f>IF('כללי א1'!M16=0,0,'כללי א1'!M16/'כללי א1'!$C$17)</f>
        <v>8.2987551867219915E-4</v>
      </c>
      <c r="N40" s="79">
        <f>IF('כללי א1'!N16=0,0,'כללי א1'!N16/'כללי א1'!$C$17)</f>
        <v>8.2987551867219915E-4</v>
      </c>
      <c r="O40" s="79">
        <f>IF('כללי א1'!O16=0,0,'כללי א1'!O16/'כללי א1'!$C$17)</f>
        <v>1.1065006915629322E-3</v>
      </c>
      <c r="P40" s="79">
        <f>IF('כללי א1'!P16=0,0,'כללי א1'!P16/'כללי א1'!$C$17)</f>
        <v>1.3831258644536654E-3</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0.99999999999999989</v>
      </c>
      <c r="D41" s="237">
        <f t="shared" ref="D41:I41" si="4">SUM(D36:D40)</f>
        <v>0.16901798063623791</v>
      </c>
      <c r="E41" s="237">
        <f t="shared" si="4"/>
        <v>0.17178423236514523</v>
      </c>
      <c r="F41" s="237">
        <f t="shared" si="4"/>
        <v>0.43513139695712311</v>
      </c>
      <c r="G41" s="237">
        <f t="shared" si="4"/>
        <v>0.16708160442600278</v>
      </c>
      <c r="H41" s="237">
        <f t="shared" si="4"/>
        <v>4.536652835408022E-2</v>
      </c>
      <c r="I41" s="238">
        <f t="shared" si="4"/>
        <v>1.1618257261410789E-2</v>
      </c>
      <c r="J41" s="234">
        <f>SUM(J36:J40)</f>
        <v>1.6655601659751034</v>
      </c>
      <c r="K41" s="237">
        <f>SUM(K36:K40)</f>
        <v>0.5786998616874135</v>
      </c>
      <c r="L41" s="237">
        <f>SUM(L36:L40)</f>
        <v>0.4428769017980636</v>
      </c>
      <c r="M41" s="237">
        <f t="shared" ref="M41:P41" si="5">SUM(M36:M40)</f>
        <v>0.44315352697095434</v>
      </c>
      <c r="N41" s="237">
        <f t="shared" si="5"/>
        <v>0.16099585062240662</v>
      </c>
      <c r="O41" s="237">
        <f t="shared" si="5"/>
        <v>2.3789764868603045E-2</v>
      </c>
      <c r="P41" s="238">
        <f t="shared" si="5"/>
        <v>1.6044260027662519E-2</v>
      </c>
      <c r="Q41" s="234">
        <f>SUM(Q36:Q40)</f>
        <v>1.6802213001383124</v>
      </c>
      <c r="R41" s="237">
        <f t="shared" ref="R41:W41" si="6">SUM(R36:R40)</f>
        <v>0.29598893499308443</v>
      </c>
      <c r="S41" s="237">
        <f t="shared" si="6"/>
        <v>0.35684647302904565</v>
      </c>
      <c r="T41" s="237">
        <f t="shared" si="6"/>
        <v>0.55601659751037347</v>
      </c>
      <c r="U41" s="237">
        <f t="shared" si="6"/>
        <v>0.37289073305670811</v>
      </c>
      <c r="V41" s="237">
        <f t="shared" si="6"/>
        <v>6.721991701244813E-2</v>
      </c>
      <c r="W41" s="238">
        <f t="shared" si="6"/>
        <v>3.1258644536652835E-2</v>
      </c>
      <c r="X41" s="234">
        <f>SUM(X36:X40)</f>
        <v>6.0580912863070532E-2</v>
      </c>
      <c r="Y41" s="237">
        <f t="shared" ref="Y41:AD41" si="7">SUM(Y36:Y40)</f>
        <v>2.268326417704011E-2</v>
      </c>
      <c r="Z41" s="237">
        <f t="shared" si="7"/>
        <v>1.3001383125864454E-2</v>
      </c>
      <c r="AA41" s="237">
        <f t="shared" si="7"/>
        <v>1.0788381742738589E-2</v>
      </c>
      <c r="AB41" s="237">
        <f t="shared" si="7"/>
        <v>7.468879668049792E-3</v>
      </c>
      <c r="AC41" s="237">
        <f t="shared" si="7"/>
        <v>2.4896265560165973E-3</v>
      </c>
      <c r="AD41" s="238">
        <f t="shared" si="7"/>
        <v>4.1493775933609959E-3</v>
      </c>
      <c r="AE41" s="234">
        <f>SUM(AE36:AE40)</f>
        <v>0.10428769017980637</v>
      </c>
      <c r="AF41" s="237">
        <f t="shared" ref="AF41:AK41" si="8">SUM(AF36:AF40)</f>
        <v>4.3983402489626552E-2</v>
      </c>
      <c r="AG41" s="237">
        <f t="shared" si="8"/>
        <v>2.3236514522821577E-2</v>
      </c>
      <c r="AH41" s="237">
        <f t="shared" si="8"/>
        <v>1.9087136929460579E-2</v>
      </c>
      <c r="AI41" s="237">
        <f t="shared" si="8"/>
        <v>1.0235131396957123E-2</v>
      </c>
      <c r="AJ41" s="237">
        <f t="shared" si="8"/>
        <v>4.7026279391424617E-3</v>
      </c>
      <c r="AK41" s="238">
        <f t="shared" si="8"/>
        <v>3.0428769017980637E-3</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9">SUM(D43:D44)</f>
        <v>0</v>
      </c>
      <c r="E45" s="82">
        <f t="shared" si="9"/>
        <v>0</v>
      </c>
      <c r="F45" s="82">
        <f>SUM(F43:F44)</f>
        <v>0</v>
      </c>
      <c r="G45" s="82">
        <f>SUM(G43:G44)</f>
        <v>0</v>
      </c>
      <c r="H45" s="82">
        <f>SUM(H43:H44)</f>
        <v>0</v>
      </c>
      <c r="I45" s="83">
        <f>SUM(I43:I44)</f>
        <v>0</v>
      </c>
      <c r="J45" s="78">
        <f>SUM(J43:J44)</f>
        <v>0</v>
      </c>
      <c r="K45" s="82">
        <f t="shared" ref="K45" si="10">SUM(K43:K44)</f>
        <v>0</v>
      </c>
      <c r="L45" s="82">
        <f t="shared" si="9"/>
        <v>0</v>
      </c>
      <c r="M45" s="92">
        <f t="shared" si="9"/>
        <v>0</v>
      </c>
      <c r="N45" s="92">
        <f t="shared" si="9"/>
        <v>0</v>
      </c>
      <c r="O45" s="92">
        <f t="shared" si="9"/>
        <v>0</v>
      </c>
      <c r="P45" s="84">
        <f t="shared" si="9"/>
        <v>0</v>
      </c>
      <c r="Q45" s="78">
        <f>SUM(Q43:Q44)</f>
        <v>0</v>
      </c>
      <c r="R45" s="82">
        <f t="shared" ref="R45" si="11">SUM(R43:R44)</f>
        <v>0</v>
      </c>
      <c r="S45" s="82">
        <f t="shared" si="9"/>
        <v>0</v>
      </c>
      <c r="T45" s="92">
        <f t="shared" si="9"/>
        <v>0</v>
      </c>
      <c r="U45" s="92">
        <f t="shared" si="9"/>
        <v>0</v>
      </c>
      <c r="V45" s="92">
        <f t="shared" si="9"/>
        <v>0</v>
      </c>
      <c r="W45" s="83">
        <f t="shared" si="9"/>
        <v>0</v>
      </c>
      <c r="X45" s="78">
        <f>SUM(X43:X44)</f>
        <v>0</v>
      </c>
      <c r="Y45" s="82">
        <f t="shared" ref="Y45" si="12">SUM(Y43:Y44)</f>
        <v>0</v>
      </c>
      <c r="Z45" s="82">
        <f t="shared" si="9"/>
        <v>0</v>
      </c>
      <c r="AA45" s="92">
        <f t="shared" si="9"/>
        <v>0</v>
      </c>
      <c r="AB45" s="92">
        <f t="shared" si="9"/>
        <v>0</v>
      </c>
      <c r="AC45" s="92">
        <f t="shared" si="9"/>
        <v>0</v>
      </c>
      <c r="AD45" s="83">
        <f t="shared" si="9"/>
        <v>0</v>
      </c>
      <c r="AE45" s="78">
        <f>SUM(AE43:AE44)</f>
        <v>0</v>
      </c>
      <c r="AF45" s="82">
        <f t="shared" ref="AF45" si="13">SUM(AF43:AF44)</f>
        <v>0</v>
      </c>
      <c r="AG45" s="82">
        <f t="shared" si="9"/>
        <v>0</v>
      </c>
      <c r="AH45" s="92">
        <f t="shared" si="9"/>
        <v>0</v>
      </c>
      <c r="AI45" s="92">
        <f t="shared" si="9"/>
        <v>0</v>
      </c>
      <c r="AJ45" s="92">
        <f t="shared" si="9"/>
        <v>0</v>
      </c>
      <c r="AK45" s="83">
        <f t="shared" si="9"/>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4">SUM(K47:P47)</f>
        <v>8.2706766917293242E-3</v>
      </c>
      <c r="K47" s="94">
        <f>IF('כללי א1'!K24=0,0,'כללי א1'!K24/'כללי א1'!$C$28)</f>
        <v>1.5037593984962407E-3</v>
      </c>
      <c r="L47" s="94">
        <f>IF('כללי א1'!L24=0,0,'כללי א1'!L24/'כללי א1'!$C$28)</f>
        <v>7.5187969924812035E-4</v>
      </c>
      <c r="M47" s="94">
        <f>IF('כללי א1'!M24=0,0,'כללי א1'!M24/'כללי א1'!$C$28)</f>
        <v>7.5187969924812035E-4</v>
      </c>
      <c r="N47" s="94">
        <f>IF('כללי א1'!N24=0,0,'כללי א1'!N24/'כללי א1'!$C$28)</f>
        <v>0</v>
      </c>
      <c r="O47" s="94">
        <f>IF('כללי א1'!O24=0,0,'כללי א1'!O24/'כללי א1'!$C$28)</f>
        <v>2.255639097744361E-3</v>
      </c>
      <c r="P47" s="94">
        <f>IF('כללי א1'!P24=0,0,'כללי א1'!P24/'כללי א1'!$C$28)</f>
        <v>3.0075187969924814E-3</v>
      </c>
      <c r="Q47" s="78">
        <f t="shared" ref="Q47:Q50" si="15">SUM(R47:W47)</f>
        <v>0.13157894736842105</v>
      </c>
      <c r="R47" s="94">
        <f>IF('כללי א1'!R24=0,0,'כללי א1'!R24/'כללי א1'!$C$28)</f>
        <v>7.5187969924812035E-4</v>
      </c>
      <c r="S47" s="94">
        <f>IF('כללי א1'!S24=0,0,'כללי א1'!S24/'כללי א1'!$C$28)</f>
        <v>2.255639097744361E-3</v>
      </c>
      <c r="T47" s="94">
        <f>IF('כללי א1'!T24=0,0,'כללי א1'!T24/'כללי א1'!$C$28)</f>
        <v>3.7593984962406013E-3</v>
      </c>
      <c r="U47" s="94">
        <f>IF('כללי א1'!U24=0,0,'כללי א1'!U24/'כללי א1'!$C$28)</f>
        <v>1.2781954887218045E-2</v>
      </c>
      <c r="V47" s="94">
        <f>IF('כללי א1'!V24=0,0,'כללי א1'!V24/'כללי א1'!$C$28)</f>
        <v>2.2556390977443608E-2</v>
      </c>
      <c r="W47" s="94">
        <f>IF('כללי א1'!W24=0,0,'כללי א1'!W24/'כללי א1'!$C$28)</f>
        <v>8.9473684210526316E-2</v>
      </c>
      <c r="X47" s="78">
        <f t="shared" ref="X47:X50" si="16">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2.1052631578947368E-2</v>
      </c>
      <c r="D48" s="94">
        <f>IF('כללי א1'!D25=0,0,'כללי א1'!D25/'כללי א1'!$C$28)</f>
        <v>3.0075187969924814E-3</v>
      </c>
      <c r="E48" s="94">
        <f>IF('כללי א1'!E25=0,0,'כללי א1'!E25/'כללי א1'!$C$28)</f>
        <v>1.5037593984962407E-3</v>
      </c>
      <c r="F48" s="94">
        <f>IF('כללי א1'!F25=0,0,'כללי א1'!F25/'כללי א1'!$C$28)</f>
        <v>1.2781954887218045E-2</v>
      </c>
      <c r="G48" s="94">
        <f>IF('כללי א1'!G25=0,0,'כללי א1'!G25/'כללי א1'!$C$28)</f>
        <v>3.7593984962406013E-3</v>
      </c>
      <c r="H48" s="94">
        <f>IF('כללי א1'!H25=0,0,'כללי א1'!H25/'כללי א1'!$C$28)</f>
        <v>0</v>
      </c>
      <c r="I48" s="94">
        <f>IF('כללי א1'!I25=0,0,'כללי א1'!I25/'כללי א1'!$C$28)</f>
        <v>0</v>
      </c>
      <c r="J48" s="78">
        <f t="shared" si="14"/>
        <v>3.0075187969924814E-3</v>
      </c>
      <c r="K48" s="94">
        <f>IF('כללי א1'!K25=0,0,'כללי א1'!K25/'כללי א1'!$C$28)</f>
        <v>7.5187969924812035E-4</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2.255639097744361E-3</v>
      </c>
      <c r="Q48" s="78">
        <f t="shared" si="15"/>
        <v>4.736842105263158E-2</v>
      </c>
      <c r="R48" s="94">
        <f>IF('כללי א1'!R25=0,0,'כללי א1'!R25/'כללי א1'!$C$28)</f>
        <v>0</v>
      </c>
      <c r="S48" s="94">
        <f>IF('כללי א1'!S25=0,0,'כללי א1'!S25/'כללי א1'!$C$28)</f>
        <v>0</v>
      </c>
      <c r="T48" s="94">
        <f>IF('כללי א1'!T25=0,0,'כללי א1'!T25/'כללי א1'!$C$28)</f>
        <v>7.5187969924812035E-4</v>
      </c>
      <c r="U48" s="94">
        <f>IF('כללי א1'!U25=0,0,'כללי א1'!U25/'כללי א1'!$C$28)</f>
        <v>4.5112781954887221E-3</v>
      </c>
      <c r="V48" s="94">
        <f>IF('כללי א1'!V25=0,0,'כללי א1'!V25/'כללי א1'!$C$28)</f>
        <v>1.0526315789473684E-2</v>
      </c>
      <c r="W48" s="94">
        <f>IF('כללי א1'!W25=0,0,'כללי א1'!W25/'כללי א1'!$C$28)</f>
        <v>3.1578947368421054E-2</v>
      </c>
      <c r="X48" s="78">
        <f t="shared" si="16"/>
        <v>7.5187969924812035E-4</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7.5187969924812035E-4</v>
      </c>
      <c r="AC48" s="94">
        <f>IF('כללי א1'!AC25=0,0,'כללי א1'!AC25/'כללי א1'!$C$28)</f>
        <v>0</v>
      </c>
      <c r="AD48" s="94">
        <f>IF('כללי א1'!AD25=0,0,'כללי א1'!AD25/'כללי א1'!$C$28)</f>
        <v>0</v>
      </c>
      <c r="AE48" s="78">
        <f>SUM(AF48:AK48)</f>
        <v>1.5037593984962407E-3</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1.5037593984962407E-3</v>
      </c>
      <c r="AM48" s="366"/>
      <c r="AN48" s="366"/>
      <c r="AO48" s="366"/>
      <c r="AP48" s="173"/>
    </row>
    <row r="49" spans="1:42" hidden="1" x14ac:dyDescent="0.2">
      <c r="A49" s="202">
        <v>3</v>
      </c>
      <c r="B49" s="203" t="s">
        <v>84</v>
      </c>
      <c r="C49" s="93">
        <f>SUM(D49:I49)</f>
        <v>0.97894736842105268</v>
      </c>
      <c r="D49" s="94">
        <f>IF('כללי א1'!D26=0,0,'כללי א1'!D26/'כללי א1'!$C$28)</f>
        <v>0.21052631578947367</v>
      </c>
      <c r="E49" s="94">
        <f>IF('כללי א1'!E26=0,0,'כללי א1'!E26/'כללי א1'!$C$28)</f>
        <v>0.17593984962406015</v>
      </c>
      <c r="F49" s="94">
        <f>IF('כללי א1'!F26=0,0,'כללי א1'!F26/'כללי א1'!$C$28)</f>
        <v>0.33082706766917291</v>
      </c>
      <c r="G49" s="94">
        <f>IF('כללי א1'!G26=0,0,'כללי א1'!G26/'כללי א1'!$C$28)</f>
        <v>0.17293233082706766</v>
      </c>
      <c r="H49" s="94">
        <f>IF('כללי א1'!H26=0,0,'כללי א1'!H26/'כללי א1'!$C$28)</f>
        <v>7.1428571428571425E-2</v>
      </c>
      <c r="I49" s="94">
        <f>IF('כללי א1'!I26=0,0,'כללי א1'!I26/'כללי א1'!$C$28)</f>
        <v>1.7293233082706767E-2</v>
      </c>
      <c r="J49" s="78">
        <f t="shared" si="14"/>
        <v>3.0075187969924814E-3</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7.5187969924812035E-4</v>
      </c>
      <c r="P49" s="94">
        <f>IF('כללי א1'!P26=0,0,'כללי א1'!P26/'כללי א1'!$C$28)</f>
        <v>2.255639097744361E-3</v>
      </c>
      <c r="Q49" s="78">
        <f t="shared" si="15"/>
        <v>7.3684210526315796E-2</v>
      </c>
      <c r="R49" s="94">
        <f>IF('כללי א1'!R26=0,0,'כללי א1'!R26/'כללי א1'!$C$28)</f>
        <v>1.5037593984962407E-3</v>
      </c>
      <c r="S49" s="94">
        <f>IF('כללי א1'!S26=0,0,'כללי א1'!S26/'כללי א1'!$C$28)</f>
        <v>1.5037593984962407E-3</v>
      </c>
      <c r="T49" s="94">
        <f>IF('כללי א1'!T26=0,0,'כללי א1'!T26/'כללי א1'!$C$28)</f>
        <v>1.3533834586466165E-2</v>
      </c>
      <c r="U49" s="94">
        <f>IF('כללי א1'!U26=0,0,'כללי א1'!U26/'כללי א1'!$C$28)</f>
        <v>1.2030075187969926E-2</v>
      </c>
      <c r="V49" s="94">
        <f>IF('כללי א1'!V26=0,0,'כללי א1'!V26/'כללי א1'!$C$28)</f>
        <v>6.7669172932330827E-3</v>
      </c>
      <c r="W49" s="94">
        <f>IF('כללי א1'!W26=0,0,'כללי א1'!W26/'כללי א1'!$C$28)</f>
        <v>3.8345864661654135E-2</v>
      </c>
      <c r="X49" s="78">
        <f t="shared" si="16"/>
        <v>7.5187969924812035E-4</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7.5187969924812035E-4</v>
      </c>
      <c r="AE49" s="78">
        <f>SUM(AF49:AK49)</f>
        <v>7.5187969924812035E-4</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7.5187969924812035E-4</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4"/>
        <v>5.2631578947368429E-3</v>
      </c>
      <c r="K50" s="94">
        <f>IF('כללי א1'!K27=0,0,'כללי א1'!K27/'כללי א1'!$C$28)</f>
        <v>7.5187969924812035E-4</v>
      </c>
      <c r="L50" s="94">
        <f>IF('כללי א1'!L27=0,0,'כללי א1'!L27/'כללי א1'!$C$28)</f>
        <v>2.255639097744361E-3</v>
      </c>
      <c r="M50" s="94">
        <f>IF('כללי א1'!M27=0,0,'כללי א1'!M27/'כללי א1'!$C$28)</f>
        <v>0</v>
      </c>
      <c r="N50" s="94">
        <f>IF('כללי א1'!N27=0,0,'כללי א1'!N27/'כללי א1'!$C$28)</f>
        <v>1.5037593984962407E-3</v>
      </c>
      <c r="O50" s="94">
        <f>IF('כללי א1'!O27=0,0,'כללי א1'!O27/'כללי א1'!$C$28)</f>
        <v>0</v>
      </c>
      <c r="P50" s="94">
        <f>IF('כללי א1'!P27=0,0,'כללי א1'!P27/'כללי א1'!$C$28)</f>
        <v>7.5187969924812035E-4</v>
      </c>
      <c r="Q50" s="78">
        <f t="shared" si="15"/>
        <v>1.2781954887218045E-2</v>
      </c>
      <c r="R50" s="94">
        <f>IF('כללי א1'!R27=0,0,'כללי א1'!R27/'כללי א1'!$C$28)</f>
        <v>0</v>
      </c>
      <c r="S50" s="94">
        <f>IF('כללי א1'!S27=0,0,'כללי א1'!S27/'כללי א1'!$C$28)</f>
        <v>7.5187969924812035E-4</v>
      </c>
      <c r="T50" s="94">
        <f>IF('כללי א1'!T27=0,0,'כללי א1'!T27/'כללי א1'!$C$28)</f>
        <v>7.5187969924812035E-4</v>
      </c>
      <c r="U50" s="94">
        <f>IF('כללי א1'!U27=0,0,'כללי א1'!U27/'כללי א1'!$C$28)</f>
        <v>2.255639097744361E-3</v>
      </c>
      <c r="V50" s="94">
        <f>IF('כללי א1'!V27=0,0,'כללי א1'!V27/'כללי א1'!$C$28)</f>
        <v>1.5037593984962407E-3</v>
      </c>
      <c r="W50" s="94">
        <f>IF('כללי א1'!W27=0,0,'כללי א1'!W27/'כללי א1'!$C$28)</f>
        <v>7.5187969924812026E-3</v>
      </c>
      <c r="X50" s="78">
        <f t="shared" si="16"/>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7.5187969924812035E-4</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7.5187969924812035E-4</v>
      </c>
      <c r="AM50" s="366"/>
      <c r="AN50" s="366"/>
      <c r="AO50" s="366"/>
      <c r="AP50" s="173"/>
    </row>
    <row r="51" spans="1:42" ht="13.5" hidden="1" thickBot="1" x14ac:dyDescent="0.25">
      <c r="A51" s="207">
        <v>5</v>
      </c>
      <c r="B51" s="208" t="s">
        <v>86</v>
      </c>
      <c r="C51" s="100">
        <f>SUM(C47:C50)</f>
        <v>1</v>
      </c>
      <c r="D51" s="101">
        <f t="shared" ref="D51:AK51" si="17">SUM(D47:D50)</f>
        <v>0.21353383458646616</v>
      </c>
      <c r="E51" s="101">
        <f t="shared" si="17"/>
        <v>0.17744360902255638</v>
      </c>
      <c r="F51" s="101">
        <f>SUM(F47:F50)</f>
        <v>0.34360902255639098</v>
      </c>
      <c r="G51" s="101">
        <f>SUM(G47:G50)</f>
        <v>0.17669172932330826</v>
      </c>
      <c r="H51" s="101">
        <f>SUM(H47:H50)</f>
        <v>7.1428571428571425E-2</v>
      </c>
      <c r="I51" s="102">
        <f>SUM(I47:I50)</f>
        <v>1.7293233082706767E-2</v>
      </c>
      <c r="J51" s="100">
        <f t="shared" si="17"/>
        <v>1.9548872180451128E-2</v>
      </c>
      <c r="K51" s="101">
        <f t="shared" si="17"/>
        <v>3.0075187969924814E-3</v>
      </c>
      <c r="L51" s="101">
        <f t="shared" si="17"/>
        <v>3.0075187969924814E-3</v>
      </c>
      <c r="M51" s="103">
        <f t="shared" si="17"/>
        <v>7.5187969924812035E-4</v>
      </c>
      <c r="N51" s="103">
        <f t="shared" si="17"/>
        <v>1.5037593984962407E-3</v>
      </c>
      <c r="O51" s="103">
        <f t="shared" si="17"/>
        <v>3.0075187969924814E-3</v>
      </c>
      <c r="P51" s="104">
        <f t="shared" si="17"/>
        <v>8.2706766917293242E-3</v>
      </c>
      <c r="Q51" s="100">
        <f t="shared" si="17"/>
        <v>0.26541353383458649</v>
      </c>
      <c r="R51" s="101">
        <f t="shared" si="17"/>
        <v>2.255639097744361E-3</v>
      </c>
      <c r="S51" s="101">
        <f t="shared" si="17"/>
        <v>4.5112781954887221E-3</v>
      </c>
      <c r="T51" s="103">
        <f t="shared" si="17"/>
        <v>1.8796992481203006E-2</v>
      </c>
      <c r="U51" s="103">
        <f t="shared" si="17"/>
        <v>3.1578947368421054E-2</v>
      </c>
      <c r="V51" s="103">
        <f t="shared" si="17"/>
        <v>4.1353383458646614E-2</v>
      </c>
      <c r="W51" s="102">
        <f t="shared" si="17"/>
        <v>0.16691729323308271</v>
      </c>
      <c r="X51" s="100">
        <f t="shared" si="17"/>
        <v>1.5037593984962407E-3</v>
      </c>
      <c r="Y51" s="101">
        <f t="shared" si="17"/>
        <v>0</v>
      </c>
      <c r="Z51" s="101">
        <f t="shared" si="17"/>
        <v>0</v>
      </c>
      <c r="AA51" s="103">
        <f t="shared" si="17"/>
        <v>0</v>
      </c>
      <c r="AB51" s="103">
        <f t="shared" si="17"/>
        <v>7.5187969924812035E-4</v>
      </c>
      <c r="AC51" s="103">
        <f t="shared" si="17"/>
        <v>0</v>
      </c>
      <c r="AD51" s="102">
        <f t="shared" si="17"/>
        <v>7.5187969924812035E-4</v>
      </c>
      <c r="AE51" s="100">
        <f t="shared" si="17"/>
        <v>3.0075187969924814E-3</v>
      </c>
      <c r="AF51" s="101">
        <f t="shared" si="17"/>
        <v>0</v>
      </c>
      <c r="AG51" s="101">
        <f t="shared" si="17"/>
        <v>0</v>
      </c>
      <c r="AH51" s="103">
        <f t="shared" si="17"/>
        <v>0</v>
      </c>
      <c r="AI51" s="103">
        <f t="shared" si="17"/>
        <v>0</v>
      </c>
      <c r="AJ51" s="103">
        <f t="shared" si="17"/>
        <v>0</v>
      </c>
      <c r="AK51" s="102">
        <f t="shared" si="17"/>
        <v>3.0075187969924814E-3</v>
      </c>
      <c r="AM51" s="366"/>
      <c r="AN51" s="366"/>
      <c r="AO51" s="366"/>
      <c r="AP51" s="173"/>
    </row>
  </sheetData>
  <sheetProtection password="CC43" sheet="1" objects="1" scenarios="1" formatCells="0" formatColumns="0" formatRows="0"/>
  <mergeCells count="2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ש. שלמה חברה לביטוח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2017</v>
      </c>
    </row>
    <row r="4" spans="1:46" x14ac:dyDescent="0.2">
      <c r="B4" s="182" t="s">
        <v>425</v>
      </c>
    </row>
    <row r="5" spans="1:46" ht="13.5" thickBot="1" x14ac:dyDescent="0.25"/>
    <row r="6" spans="1:46" x14ac:dyDescent="0.2">
      <c r="B6" s="411" t="s">
        <v>179</v>
      </c>
      <c r="C6" s="447"/>
      <c r="D6" s="448"/>
      <c r="E6" s="414" t="s">
        <v>26</v>
      </c>
      <c r="F6" s="415"/>
      <c r="G6" s="415"/>
      <c r="H6" s="415"/>
      <c r="I6" s="415"/>
      <c r="J6" s="415"/>
      <c r="K6" s="416"/>
      <c r="L6" s="420" t="s">
        <v>27</v>
      </c>
      <c r="M6" s="421"/>
      <c r="N6" s="422"/>
      <c r="O6" s="422"/>
      <c r="P6" s="422"/>
      <c r="Q6" s="422"/>
      <c r="R6" s="422"/>
      <c r="S6" s="422"/>
      <c r="T6" s="422"/>
      <c r="U6" s="422"/>
      <c r="V6" s="422"/>
      <c r="W6" s="422"/>
      <c r="X6" s="422"/>
      <c r="Y6" s="423"/>
      <c r="Z6" s="398" t="s">
        <v>501</v>
      </c>
      <c r="AA6" s="399"/>
      <c r="AB6" s="399"/>
      <c r="AC6" s="399"/>
      <c r="AD6" s="399"/>
      <c r="AE6" s="399"/>
      <c r="AF6" s="399"/>
      <c r="AG6" s="399"/>
      <c r="AH6" s="399"/>
      <c r="AI6" s="399"/>
      <c r="AJ6" s="399"/>
      <c r="AK6" s="399"/>
      <c r="AL6" s="399"/>
      <c r="AM6" s="400"/>
    </row>
    <row r="7" spans="1:46" ht="12.75" customHeight="1" x14ac:dyDescent="0.2">
      <c r="A7" s="186"/>
      <c r="B7" s="412"/>
      <c r="C7" s="449"/>
      <c r="D7" s="450"/>
      <c r="E7" s="417"/>
      <c r="F7" s="418"/>
      <c r="G7" s="418"/>
      <c r="H7" s="418"/>
      <c r="I7" s="418"/>
      <c r="J7" s="418"/>
      <c r="K7" s="419"/>
      <c r="L7" s="401" t="s">
        <v>180</v>
      </c>
      <c r="M7" s="402"/>
      <c r="N7" s="403"/>
      <c r="O7" s="403"/>
      <c r="P7" s="403"/>
      <c r="Q7" s="403"/>
      <c r="R7" s="403"/>
      <c r="S7" s="403" t="s">
        <v>181</v>
      </c>
      <c r="T7" s="403"/>
      <c r="U7" s="403"/>
      <c r="V7" s="403"/>
      <c r="W7" s="403"/>
      <c r="X7" s="403"/>
      <c r="Y7" s="404"/>
      <c r="Z7" s="401" t="s">
        <v>30</v>
      </c>
      <c r="AA7" s="402"/>
      <c r="AB7" s="403"/>
      <c r="AC7" s="403"/>
      <c r="AD7" s="403"/>
      <c r="AE7" s="403"/>
      <c r="AF7" s="403"/>
      <c r="AG7" s="403" t="s">
        <v>31</v>
      </c>
      <c r="AH7" s="403"/>
      <c r="AI7" s="403"/>
      <c r="AJ7" s="403"/>
      <c r="AK7" s="403"/>
      <c r="AL7" s="403"/>
      <c r="AM7" s="404"/>
      <c r="AN7" s="279"/>
      <c r="AO7" s="279"/>
      <c r="AP7" s="279"/>
      <c r="AQ7" s="279"/>
      <c r="AR7" s="173"/>
    </row>
    <row r="8" spans="1:46" ht="25.5" customHeight="1" x14ac:dyDescent="0.2">
      <c r="A8" s="186"/>
      <c r="B8" s="412"/>
      <c r="C8" s="449"/>
      <c r="D8" s="450"/>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3"/>
      <c r="C9" s="451"/>
      <c r="D9" s="452"/>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4" t="s">
        <v>500</v>
      </c>
      <c r="C11" s="445"/>
      <c r="D11" s="446"/>
      <c r="E11" s="234">
        <f>SUM(F11:K11)</f>
        <v>4.1493775933609959E-3</v>
      </c>
      <c r="F11" s="235">
        <f>IF('כללי א1'!D12=0,0,'כללי א1'!D12/'כללי א1'!$C$17)</f>
        <v>1.1065006915629322E-3</v>
      </c>
      <c r="G11" s="235">
        <f>IF('כללי א1'!E12=0,0,'כללי א1'!E12/'כללי א1'!$C$17)</f>
        <v>1.1065006915629322E-3</v>
      </c>
      <c r="H11" s="235">
        <f>IF('כללי א1'!F12=0,0,'כללי א1'!F12/'כללי א1'!$C$17)</f>
        <v>1.3831258644536654E-3</v>
      </c>
      <c r="I11" s="235">
        <f>IF('כללי א1'!G12=0,0,'כללי א1'!G12/'כללי א1'!$C$17)</f>
        <v>5.532503457814661E-4</v>
      </c>
      <c r="J11" s="235">
        <f>IF('כללי א1'!H12=0,0,'כללי א1'!H12/'כללי א1'!$C$17)</f>
        <v>0</v>
      </c>
      <c r="K11" s="236">
        <f>IF('כללי א1'!I12=0,0,'כללי א1'!I12/'כללי א1'!$C$17)</f>
        <v>0</v>
      </c>
      <c r="L11" s="234">
        <f>SUM(M11:R11)</f>
        <v>0.93655538947018779</v>
      </c>
      <c r="M11" s="235">
        <f>IF('כללי א1'!K12=0,0,'כללי א1'!K12/'כללי א1'!$J$17)</f>
        <v>0.32320212589270886</v>
      </c>
      <c r="N11" s="235">
        <f>IF('כללי א1'!L12=0,0,'כללי א1'!L12/'כללי א1'!$J$17)</f>
        <v>0.25145324696894206</v>
      </c>
      <c r="O11" s="235">
        <f>IF('כללי א1'!M12=0,0,'כללי א1'!M12/'כללי א1'!$J$17)</f>
        <v>0.25344627138349113</v>
      </c>
      <c r="P11" s="235">
        <f>IF('כללי א1'!N12=0,0,'כללי א1'!N12/'כללי א1'!$J$17)</f>
        <v>8.9686098654708515E-2</v>
      </c>
      <c r="Q11" s="235">
        <f>IF('כללי א1'!O12=0,0,'כללי א1'!O12/'כללי א1'!$J$17)</f>
        <v>1.179206111941538E-2</v>
      </c>
      <c r="R11" s="236">
        <f>IF('כללי א1'!P12=0,0,'כללי א1'!P12/'כללי א1'!$J$17)</f>
        <v>6.9755854509217742E-3</v>
      </c>
      <c r="S11" s="234">
        <f>SUM(T11:Y11)</f>
        <v>0.26736911425749094</v>
      </c>
      <c r="T11" s="235">
        <f>IF('כללי א1'!R12=0,0,'כללי א1'!R12/'כללי א1'!$Q$17)</f>
        <v>5.4494567006914719E-2</v>
      </c>
      <c r="U11" s="235">
        <f>IF('כללי א1'!S12=0,0,'כללי א1'!S12/'כללי א1'!$Q$17)</f>
        <v>5.7787290088903522E-2</v>
      </c>
      <c r="V11" s="235">
        <f>IF('כללי א1'!T12=0,0,'כללי א1'!T12/'כללי א1'!$Q$17)</f>
        <v>8.8903523213697724E-2</v>
      </c>
      <c r="W11" s="235">
        <f>IF('כללי א1'!U12=0,0,'כללי א1'!U12/'כללי א1'!$Q$17)</f>
        <v>4.9061573921633191E-2</v>
      </c>
      <c r="X11" s="235">
        <f>IF('כללי א1'!V12=0,0,'כללי א1'!V12/'כללי א1'!$Q$17)</f>
        <v>1.1689166941060257E-2</v>
      </c>
      <c r="Y11" s="236">
        <f>IF('כללי א1'!W12=0,0,'כללי א1'!W12/'כללי א1'!$Q$17)</f>
        <v>5.432993085281528E-3</v>
      </c>
      <c r="Z11" s="234">
        <f>SUM(AA11:AF11)</f>
        <v>0.76255707762557079</v>
      </c>
      <c r="AA11" s="235">
        <f>IF('כללי א1'!Y12=0,0,'כללי א1'!Y12/'כללי א1'!$X$17)</f>
        <v>0.27853881278538811</v>
      </c>
      <c r="AB11" s="235">
        <f>IF('כללי א1'!Z12=0,0,'כללי א1'!Z12/'כללי א1'!$X$17)</f>
        <v>0.15981735159817351</v>
      </c>
      <c r="AC11" s="235">
        <f>IF('כללי א1'!AA12=0,0,'כללי א1'!AA12/'כללי א1'!$X$17)</f>
        <v>0.14155251141552511</v>
      </c>
      <c r="AD11" s="235">
        <f>IF('כללי א1'!AB12=0,0,'כללי א1'!AB12/'כללי א1'!$X$17)</f>
        <v>0.1095890410958904</v>
      </c>
      <c r="AE11" s="235">
        <f>IF('כללי א1'!AC12=0,0,'כללי א1'!AC12/'כללי א1'!$X$17)</f>
        <v>3.1963470319634701E-2</v>
      </c>
      <c r="AF11" s="236">
        <f>IF('כללי א1'!AD12=0,0,'כללי א1'!AD12/'כללי א1'!$X$17)</f>
        <v>4.1095890410958902E-2</v>
      </c>
      <c r="AG11" s="234">
        <f>SUM(AH11:AM11)</f>
        <v>0.88859416445623352</v>
      </c>
      <c r="AH11" s="235">
        <f>IF('כללי א1'!AF12=0,0,'כללי א1'!AF12/'כללי א1'!$AE$17)</f>
        <v>0.38196286472148538</v>
      </c>
      <c r="AI11" s="235">
        <f>IF('כללי א1'!AG12=0,0,'כללי א1'!AG12/'כללי א1'!$AE$17)</f>
        <v>0.20159151193633953</v>
      </c>
      <c r="AJ11" s="235">
        <f>IF('כללי א1'!AH12=0,0,'כללי א1'!AH12/'כללי א1'!$AE$17)</f>
        <v>0.17241379310344829</v>
      </c>
      <c r="AK11" s="235">
        <f>IF('כללי א1'!AI12=0,0,'כללי א1'!AI12/'כללי א1'!$AE$17)</f>
        <v>8.4880636604774531E-2</v>
      </c>
      <c r="AL11" s="235">
        <f>IF('כללי א1'!AJ12=0,0,'כללי א1'!AJ12/'כללי א1'!$AE$17)</f>
        <v>2.6525198938992044E-2</v>
      </c>
      <c r="AM11" s="236">
        <f>IF('כללי א1'!AK12=0,0,'כללי א1'!AK12/'כללי א1'!$AE$17)</f>
        <v>2.1220159151193633E-2</v>
      </c>
      <c r="AN11" s="277"/>
      <c r="AO11" s="277"/>
      <c r="AP11" s="277"/>
      <c r="AQ11" s="277"/>
      <c r="AR11" s="173"/>
    </row>
    <row r="12" spans="1:46" x14ac:dyDescent="0.2">
      <c r="A12" s="300" t="s">
        <v>522</v>
      </c>
      <c r="B12" s="444" t="s">
        <v>499</v>
      </c>
      <c r="C12" s="445"/>
      <c r="D12" s="446"/>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4.7500415213419696E-2</v>
      </c>
      <c r="M12" s="235">
        <f>IF('כללי א1'!K13=0,0,'כללי א1'!K13/'כללי א1'!$J$17)</f>
        <v>1.7937219730941704E-2</v>
      </c>
      <c r="N12" s="235">
        <f>IF('כללי א1'!L13=0,0,'כללי א1'!L13/'כללי א1'!$J$17)</f>
        <v>1.195814648729447E-2</v>
      </c>
      <c r="O12" s="235">
        <f>IF('כללי א1'!M13=0,0,'כללי א1'!M13/'כללי א1'!$J$17)</f>
        <v>9.7990367048663013E-3</v>
      </c>
      <c r="P12" s="235">
        <f>IF('כללי א1'!N13=0,0,'כללי א1'!N13/'כללי א1'!$J$17)</f>
        <v>5.1486464042517855E-3</v>
      </c>
      <c r="Q12" s="235">
        <f>IF('כללי א1'!O13=0,0,'כללי א1'!O13/'כללי א1'!$J$17)</f>
        <v>1.162597575153629E-3</v>
      </c>
      <c r="R12" s="236">
        <f>IF('כללי א1'!P13=0,0,'כללי א1'!P13/'כללי א1'!$J$17)</f>
        <v>1.4947683109118087E-3</v>
      </c>
      <c r="S12" s="234">
        <f>SUM(T12:Y12)</f>
        <v>1.0005532503457815</v>
      </c>
      <c r="T12" s="235">
        <f>IF('כללי א1'!R13=0,0,'כללי א1'!R13/'כללי א1'!$C$17)</f>
        <v>0.13748271092669434</v>
      </c>
      <c r="U12" s="235">
        <f>IF('כללי א1'!S13=0,0,'כללי א1'!S13/'כללי א1'!$C$17)</f>
        <v>0.21023513139695713</v>
      </c>
      <c r="V12" s="235">
        <f>IF('כללי א1'!T13=0,0,'כללי א1'!T13/'כללי א1'!$C$17)</f>
        <v>0.34246196403872753</v>
      </c>
      <c r="W12" s="235">
        <f>IF('כללי א1'!U13=0,0,'כללי א1'!U13/'כללי א1'!$C$17)</f>
        <v>0.25477178423236513</v>
      </c>
      <c r="X12" s="235">
        <f>IF('כללי א1'!V13=0,0,'כללי א1'!V13/'כללי א1'!$C$17)</f>
        <v>3.9557399723374825E-2</v>
      </c>
      <c r="Y12" s="236">
        <f>IF('כללי א1'!W13=0,0,'כללי א1'!W13/'כללי א1'!$C$17)</f>
        <v>1.6044260027662516E-2</v>
      </c>
      <c r="Z12" s="234">
        <f>SUM(AA12:AF12)</f>
        <v>2.7662517289073305E-4</v>
      </c>
      <c r="AA12" s="235">
        <f>IF('כללי א1'!Y13=0,0,'כללי א1'!Y13/'כללי א1'!$C$17)</f>
        <v>0</v>
      </c>
      <c r="AB12" s="235">
        <f>IF('כללי א1'!Z13=0,0,'כללי א1'!Z13/'כללי א1'!$C$17)</f>
        <v>2.7662517289073305E-4</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2.6279391424619641E-2</v>
      </c>
      <c r="F13" s="79">
        <f>IF('כללי א1'!D14=0,0,'כללי א1'!D14/'כללי א1'!$C$17)</f>
        <v>4.7026279391424617E-3</v>
      </c>
      <c r="G13" s="79">
        <f>IF('כללי א1'!E14=0,0,'כללי א1'!E14/'כללי א1'!$C$17)</f>
        <v>5.8091286307053944E-3</v>
      </c>
      <c r="H13" s="79">
        <f>IF('כללי א1'!F14=0,0,'כללי א1'!F14/'כללי א1'!$C$17)</f>
        <v>1.1065006915629323E-2</v>
      </c>
      <c r="I13" s="79">
        <f>IF('כללי א1'!G14=0,0,'כללי א1'!G14/'כללי א1'!$C$17)</f>
        <v>3.3195020746887966E-3</v>
      </c>
      <c r="J13" s="79">
        <f>IF('כללי א1'!H14=0,0,'כללי א1'!H14/'כללי א1'!$C$17)</f>
        <v>8.2987551867219915E-4</v>
      </c>
      <c r="K13" s="80">
        <f>IF('כללי א1'!I14=0,0,'כללי א1'!I14/'כללי א1'!$C$17)</f>
        <v>5.532503457814661E-4</v>
      </c>
      <c r="L13" s="78">
        <f>SUM(M13:R13)</f>
        <v>7.1416708188008632E-3</v>
      </c>
      <c r="M13" s="79">
        <f>IF('כללי א1'!K14=0,0,'כללי א1'!K14/'כללי א1'!$J$17)</f>
        <v>1.8269390466699883E-3</v>
      </c>
      <c r="N13" s="79">
        <f>IF('כללי א1'!L14=0,0,'כללי א1'!L14/'כללי א1'!$J$17)</f>
        <v>1.4947683109118087E-3</v>
      </c>
      <c r="O13" s="79">
        <f>IF('כללי א1'!M14=0,0,'כללי א1'!M14/'כללי א1'!$J$17)</f>
        <v>2.159109782428168E-3</v>
      </c>
      <c r="P13" s="79">
        <f>IF('כללי א1'!N14=0,0,'כללי א1'!N14/'כללי א1'!$J$17)</f>
        <v>1.162597575153629E-3</v>
      </c>
      <c r="Q13" s="79">
        <f>IF('כללי א1'!O14=0,0,'כללי א1'!O14/'כללי א1'!$J$17)</f>
        <v>3.3217073575817971E-4</v>
      </c>
      <c r="R13" s="80">
        <f>IF('כללי א1'!P14=0,0,'כללי א1'!P14/'כללי א1'!$J$17)</f>
        <v>1.6608536787908985E-4</v>
      </c>
      <c r="S13" s="78">
        <f>SUM(T13:Y13)</f>
        <v>0.21632088520055326</v>
      </c>
      <c r="T13" s="79">
        <f>IF('כללי א1'!R14=0,0,'כללי א1'!R14/'כללי א1'!$C$17)</f>
        <v>5.7538035961272473E-2</v>
      </c>
      <c r="U13" s="79">
        <f>IF('כללי א1'!S14=0,0,'כללי א1'!S14/'כללי א1'!$C$17)</f>
        <v>4.8962655601659751E-2</v>
      </c>
      <c r="V13" s="79">
        <f>IF('כללי א1'!T14=0,0,'כללי א1'!T14/'כללי א1'!$C$17)</f>
        <v>6.3623789764868599E-2</v>
      </c>
      <c r="W13" s="79">
        <f>IF('כללי א1'!U14=0,0,'כללי א1'!U14/'כללי א1'!$C$17)</f>
        <v>3.5131396957123098E-2</v>
      </c>
      <c r="X13" s="79">
        <f>IF('כללי א1'!V14=0,0,'כללי א1'!V14/'כללי א1'!$C$17)</f>
        <v>7.1922544951590591E-3</v>
      </c>
      <c r="Y13" s="80">
        <f>IF('כללי א1'!W14=0,0,'כללי א1'!W14/'כללי א1'!$C$17)</f>
        <v>3.8727524204702629E-3</v>
      </c>
      <c r="Z13" s="78">
        <f>SUM(AA13:AF13)</f>
        <v>1.3278008298755188E-2</v>
      </c>
      <c r="AA13" s="79">
        <f>IF('כללי א1'!Y14=0,0,'כללי א1'!Y14/'כללי א1'!$C$17)</f>
        <v>5.5325034578146614E-3</v>
      </c>
      <c r="AB13" s="79">
        <f>IF('כללי א1'!Z14=0,0,'כללי א1'!Z14/'כללי א1'!$C$17)</f>
        <v>3.0428769017980637E-3</v>
      </c>
      <c r="AC13" s="79">
        <f>IF('כללי א1'!AA14=0,0,'כללי א1'!AA14/'כללי א1'!$C$17)</f>
        <v>2.2130013831258644E-3</v>
      </c>
      <c r="AD13" s="79">
        <f>IF('כללי א1'!AB14=0,0,'כללי א1'!AB14/'כללי א1'!$C$17)</f>
        <v>8.2987551867219915E-4</v>
      </c>
      <c r="AE13" s="79">
        <f>IF('כללי א1'!AC14=0,0,'כללי א1'!AC14/'כללי א1'!$C$17)</f>
        <v>2.7662517289073305E-4</v>
      </c>
      <c r="AF13" s="80">
        <f>IF('כללי א1'!AD14=0,0,'כללי א1'!AD14/'כללי א1'!$C$17)</f>
        <v>1.3831258644536654E-3</v>
      </c>
      <c r="AG13" s="78">
        <f>SUM(AH13:AM13)</f>
        <v>9.4052558782849235E-3</v>
      </c>
      <c r="AH13" s="79">
        <f>IF('כללי א1'!AF14=0,0,'כללי א1'!AF14/'כללי א1'!$C$17)</f>
        <v>4.1493775933609959E-3</v>
      </c>
      <c r="AI13" s="79">
        <f>IF('כללי א1'!AG14=0,0,'כללי א1'!AG14/'כללי א1'!$C$17)</f>
        <v>1.9363762102351315E-3</v>
      </c>
      <c r="AJ13" s="79">
        <f>IF('כללי א1'!AH14=0,0,'כללי א1'!AH14/'כללי א1'!$C$17)</f>
        <v>2.7662517289073305E-4</v>
      </c>
      <c r="AK13" s="79">
        <f>IF('כללי א1'!AI14=0,0,'כללי א1'!AI14/'כללי א1'!$C$17)</f>
        <v>1.1065006915629322E-3</v>
      </c>
      <c r="AL13" s="79">
        <f>IF('כללי א1'!AJ14=0,0,'כללי א1'!AJ14/'כללי א1'!$C$17)</f>
        <v>1.1065006915629322E-3</v>
      </c>
      <c r="AM13" s="80">
        <f>IF('כללי א1'!AK14=0,0,'כללי א1'!AK14/'כללי א1'!$C$17)</f>
        <v>8.2987551867219915E-4</v>
      </c>
      <c r="AN13" s="277"/>
      <c r="AO13" s="277"/>
      <c r="AP13" s="277"/>
      <c r="AQ13" s="277"/>
      <c r="AR13" s="173"/>
    </row>
    <row r="14" spans="1:46" x14ac:dyDescent="0.2">
      <c r="A14" s="202">
        <v>5</v>
      </c>
      <c r="B14" s="204" t="s">
        <v>78</v>
      </c>
      <c r="C14" s="274"/>
      <c r="D14" s="274"/>
      <c r="E14" s="78">
        <f>SUM(F14:K14)</f>
        <v>0.96874135546334705</v>
      </c>
      <c r="F14" s="79">
        <f>IF('כללי א1'!D15=0,0,'כללי א1'!D15/'כללי א1'!$C$17)</f>
        <v>0.16320885200553251</v>
      </c>
      <c r="G14" s="79">
        <f>IF('כללי א1'!E15=0,0,'כללי א1'!E15/'כללי א1'!$C$17)</f>
        <v>0.16459197786998617</v>
      </c>
      <c r="H14" s="79">
        <f>IF('כללי א1'!F15=0,0,'כללי א1'!F15/'כללי א1'!$C$17)</f>
        <v>0.42240663900414938</v>
      </c>
      <c r="I14" s="79">
        <f>IF('כללי א1'!G15=0,0,'כללי א1'!G15/'כללי א1'!$C$17)</f>
        <v>0.16293222683264177</v>
      </c>
      <c r="J14" s="79">
        <f>IF('כללי א1'!H15=0,0,'כללי א1'!H15/'כללי א1'!$C$17)</f>
        <v>4.4536652835408023E-2</v>
      </c>
      <c r="K14" s="80">
        <f>IF('כללי א1'!I15=0,0,'כללי א1'!I15/'כללי א1'!$C$17)</f>
        <v>1.1065006915629323E-2</v>
      </c>
      <c r="L14" s="78">
        <f>SUM(M14:R14)</f>
        <v>2.3251951503072579E-3</v>
      </c>
      <c r="M14" s="79">
        <f>IF('כללי א1'!K15=0,0,'כללי א1'!K15/'כללי א1'!$J$17)</f>
        <v>1.3286829430327188E-3</v>
      </c>
      <c r="N14" s="79">
        <f>IF('כללי א1'!L15=0,0,'כללי א1'!L15/'כללי א1'!$J$17)</f>
        <v>1.6608536787908985E-4</v>
      </c>
      <c r="O14" s="79">
        <f>IF('כללי א1'!M15=0,0,'כללי א1'!M15/'כללי א1'!$J$17)</f>
        <v>1.6608536787908985E-4</v>
      </c>
      <c r="P14" s="79">
        <f>IF('כללי א1'!N15=0,0,'כללי א1'!N15/'כללי א1'!$J$17)</f>
        <v>1.6608536787908985E-4</v>
      </c>
      <c r="Q14" s="79">
        <f>IF('כללי א1'!O15=0,0,'כללי א1'!O15/'כללי א1'!$J$17)</f>
        <v>3.3217073575817971E-4</v>
      </c>
      <c r="R14" s="80">
        <f>IF('כללי א1'!P15=0,0,'כללי א1'!P15/'כללי א1'!$J$17)</f>
        <v>1.6608536787908985E-4</v>
      </c>
      <c r="S14" s="78">
        <f>SUM(T14:Y14)</f>
        <v>1.4107883817427384E-2</v>
      </c>
      <c r="T14" s="79">
        <f>IF('כללי א1'!R15=0,0,'כללי א1'!R15/'כללי א1'!$C$17)</f>
        <v>9.4052558782849235E-3</v>
      </c>
      <c r="U14" s="79">
        <f>IF('כללי א1'!S15=0,0,'כללי א1'!S15/'כללי א1'!$C$17)</f>
        <v>5.532503457814661E-4</v>
      </c>
      <c r="V14" s="79">
        <f>IF('כללי א1'!T15=0,0,'כללי א1'!T15/'כללי א1'!$C$17)</f>
        <v>5.532503457814661E-4</v>
      </c>
      <c r="W14" s="79">
        <f>IF('כללי א1'!U15=0,0,'כללי א1'!U15/'כללי א1'!$C$17)</f>
        <v>5.532503457814661E-4</v>
      </c>
      <c r="X14" s="79">
        <f>IF('כללי א1'!V15=0,0,'כללי א1'!V15/'כללי א1'!$C$17)</f>
        <v>8.2987551867219915E-4</v>
      </c>
      <c r="Y14" s="80">
        <f>IF('כללי א1'!W15=0,0,'כללי א1'!W15/'כללי א1'!$C$17)</f>
        <v>2.2130013831258644E-3</v>
      </c>
      <c r="Z14" s="78">
        <f>SUM(AA14:AF14)</f>
        <v>8.2987551867219915E-4</v>
      </c>
      <c r="AA14" s="79">
        <f>IF('כללי א1'!Y15=0,0,'כללי א1'!Y15/'כללי א1'!$C$17)</f>
        <v>2.7662517289073305E-4</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2.7662517289073305E-4</v>
      </c>
      <c r="AF14" s="80">
        <f>IF('כללי א1'!AD15=0,0,'כללי א1'!AD15/'כללי א1'!$C$17)</f>
        <v>2.7662517289073305E-4</v>
      </c>
      <c r="AG14" s="78">
        <f>SUM(AH14:AM14)</f>
        <v>2.2130013831258644E-3</v>
      </c>
      <c r="AH14" s="79">
        <f>IF('כללי א1'!AF15=0,0,'כללי א1'!AF15/'כללי א1'!$C$17)</f>
        <v>0</v>
      </c>
      <c r="AI14" s="79">
        <f>IF('כללי א1'!AG15=0,0,'כללי א1'!AG15/'כללי א1'!$C$17)</f>
        <v>2.7662517289073305E-4</v>
      </c>
      <c r="AJ14" s="79">
        <f>IF('כללי א1'!AH15=0,0,'כללי א1'!AH15/'כללי א1'!$C$17)</f>
        <v>8.2987551867219915E-4</v>
      </c>
      <c r="AK14" s="79">
        <f>IF('כללי א1'!AI15=0,0,'כללי א1'!AI15/'כללי א1'!$C$17)</f>
        <v>2.7662517289073305E-4</v>
      </c>
      <c r="AL14" s="79">
        <f>IF('כללי א1'!AJ15=0,0,'כללי א1'!AJ15/'כללי א1'!$C$17)</f>
        <v>8.2987551867219915E-4</v>
      </c>
      <c r="AM14" s="80">
        <f>IF('כללי א1'!AK15=0,0,'כללי א1'!AK15/'כללי א1'!$C$17)</f>
        <v>0</v>
      </c>
      <c r="AN14" s="277"/>
      <c r="AO14" s="277"/>
      <c r="AP14" s="277"/>
      <c r="AQ14" s="277"/>
      <c r="AR14" s="173"/>
    </row>
    <row r="15" spans="1:46" x14ac:dyDescent="0.2">
      <c r="A15" s="202">
        <v>6</v>
      </c>
      <c r="B15" s="204" t="s">
        <v>79</v>
      </c>
      <c r="C15" s="274"/>
      <c r="D15" s="274"/>
      <c r="E15" s="78">
        <f>SUM(F15:K15)</f>
        <v>8.2987551867219915E-4</v>
      </c>
      <c r="F15" s="79">
        <f>IF('כללי א1'!D16=0,0,'כללי א1'!D16/'כללי א1'!$C$17)</f>
        <v>0</v>
      </c>
      <c r="G15" s="79">
        <f>IF('כללי א1'!E16=0,0,'כללי א1'!E16/'כללי א1'!$C$17)</f>
        <v>2.7662517289073305E-4</v>
      </c>
      <c r="H15" s="79">
        <f>IF('כללי א1'!F16=0,0,'כללי א1'!F16/'כללי א1'!$C$17)</f>
        <v>2.7662517289073305E-4</v>
      </c>
      <c r="I15" s="79">
        <f>IF('כללי א1'!G16=0,0,'כללי א1'!G16/'כללי א1'!$C$17)</f>
        <v>2.7662517289073305E-4</v>
      </c>
      <c r="J15" s="79">
        <f>IF('כללי א1'!H16=0,0,'כללי א1'!H16/'כללי א1'!$C$17)</f>
        <v>0</v>
      </c>
      <c r="K15" s="80">
        <f>IF('כללי א1'!I16=0,0,'כללי א1'!I16/'כללי א1'!$C$17)</f>
        <v>0</v>
      </c>
      <c r="L15" s="78">
        <f>SUM(M15:R15)</f>
        <v>6.4773293472845045E-3</v>
      </c>
      <c r="M15" s="79">
        <f>IF('כללי א1'!K16=0,0,'כללי א1'!K16/'כללי א1'!$J$17)</f>
        <v>3.1556219897027073E-3</v>
      </c>
      <c r="N15" s="79">
        <f>IF('כללי א1'!L16=0,0,'כללי א1'!L16/'כללי א1'!$J$17)</f>
        <v>8.304268393954493E-4</v>
      </c>
      <c r="O15" s="79">
        <f>IF('כללי א1'!M16=0,0,'כללי א1'!M16/'כללי א1'!$J$17)</f>
        <v>4.9825610363726954E-4</v>
      </c>
      <c r="P15" s="79">
        <f>IF('כללי א1'!N16=0,0,'כללי א1'!N16/'כללי א1'!$J$17)</f>
        <v>4.9825610363726954E-4</v>
      </c>
      <c r="Q15" s="79">
        <f>IF('כללי א1'!O16=0,0,'כללי א1'!O16/'כללי א1'!$J$17)</f>
        <v>6.6434147151635942E-4</v>
      </c>
      <c r="R15" s="80">
        <f>IF('כללי א1'!P16=0,0,'כללי א1'!P16/'כללי א1'!$J$17)</f>
        <v>8.304268393954493E-4</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0.99999999999999989</v>
      </c>
      <c r="F16" s="237">
        <f t="shared" ref="F16" si="0">SUM(F11:F15)</f>
        <v>0.16901798063623791</v>
      </c>
      <c r="G16" s="237">
        <f t="shared" ref="G16" si="1">SUM(G11:G15)</f>
        <v>0.17178423236514523</v>
      </c>
      <c r="H16" s="237">
        <f t="shared" ref="H16:K16" si="2">SUM(H11:H15)</f>
        <v>0.43513139695712311</v>
      </c>
      <c r="I16" s="237">
        <f t="shared" si="2"/>
        <v>0.16708160442600278</v>
      </c>
      <c r="J16" s="237">
        <f t="shared" si="2"/>
        <v>4.536652835408022E-2</v>
      </c>
      <c r="K16" s="238">
        <f t="shared" si="2"/>
        <v>1.1618257261410789E-2</v>
      </c>
      <c r="L16" s="234">
        <f>SUM(L11:L15)</f>
        <v>1.0000000000000002</v>
      </c>
      <c r="M16" s="237">
        <f>SUM(M11:M15)</f>
        <v>0.34745058960305597</v>
      </c>
      <c r="N16" s="237">
        <f>SUM(N11:N15)</f>
        <v>0.26590267397442291</v>
      </c>
      <c r="O16" s="237">
        <f t="shared" ref="O16:R16" si="3">SUM(O11:O15)</f>
        <v>0.26606875934230201</v>
      </c>
      <c r="P16" s="237">
        <f t="shared" si="3"/>
        <v>9.6661684105630294E-2</v>
      </c>
      <c r="Q16" s="237">
        <f t="shared" si="3"/>
        <v>1.4283341637601728E-2</v>
      </c>
      <c r="R16" s="238">
        <f t="shared" si="3"/>
        <v>9.6329513369872114E-3</v>
      </c>
      <c r="S16" s="234">
        <f>SUM(S11:S15)</f>
        <v>1.4983511336212532</v>
      </c>
      <c r="T16" s="237">
        <f t="shared" ref="T16" si="4">SUM(T11:T15)</f>
        <v>0.25892056977316646</v>
      </c>
      <c r="U16" s="237">
        <f t="shared" ref="U16:Y16" si="5">SUM(U11:U15)</f>
        <v>0.31753832743330185</v>
      </c>
      <c r="V16" s="237">
        <f t="shared" si="5"/>
        <v>0.4955425273630753</v>
      </c>
      <c r="W16" s="237">
        <f t="shared" si="5"/>
        <v>0.33951800545690286</v>
      </c>
      <c r="X16" s="237">
        <f t="shared" si="5"/>
        <v>5.9268696678266342E-2</v>
      </c>
      <c r="Y16" s="238">
        <f t="shared" si="5"/>
        <v>2.7563006916540171E-2</v>
      </c>
      <c r="Z16" s="234">
        <f>SUM(Z11:Z15)</f>
        <v>0.77694158661588886</v>
      </c>
      <c r="AA16" s="237">
        <f t="shared" ref="AA16" si="6">SUM(AA11:AA15)</f>
        <v>0.28434794141609349</v>
      </c>
      <c r="AB16" s="237">
        <f t="shared" ref="AB16:AF16" si="7">SUM(AB11:AB15)</f>
        <v>0.16313685367286229</v>
      </c>
      <c r="AC16" s="237">
        <f t="shared" si="7"/>
        <v>0.14376551279865096</v>
      </c>
      <c r="AD16" s="237">
        <f t="shared" si="7"/>
        <v>0.1104189166145626</v>
      </c>
      <c r="AE16" s="237">
        <f t="shared" si="7"/>
        <v>3.2516720665416166E-2</v>
      </c>
      <c r="AF16" s="238">
        <f t="shared" si="7"/>
        <v>4.2755641448303301E-2</v>
      </c>
      <c r="AG16" s="234">
        <f>SUM(AG11:AG15)</f>
        <v>0.90021242171764426</v>
      </c>
      <c r="AH16" s="237">
        <f t="shared" ref="AH16" si="8">SUM(AH11:AH15)</f>
        <v>0.38611224231484637</v>
      </c>
      <c r="AI16" s="237">
        <f t="shared" ref="AI16:AM16" si="9">SUM(AI11:AI15)</f>
        <v>0.20380451331946539</v>
      </c>
      <c r="AJ16" s="237">
        <f t="shared" si="9"/>
        <v>0.17352029379501122</v>
      </c>
      <c r="AK16" s="237">
        <f t="shared" si="9"/>
        <v>8.6263762469228192E-2</v>
      </c>
      <c r="AL16" s="237">
        <f t="shared" si="9"/>
        <v>2.8461575149227175E-2</v>
      </c>
      <c r="AM16" s="238">
        <f t="shared" si="9"/>
        <v>2.2050034669865833E-2</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0.42307692307692313</v>
      </c>
      <c r="M22" s="94">
        <f>IF('כללי א1'!K24=0,0,'כללי א1'!K24/'כללי א1'!$J$28)</f>
        <v>7.6923076923076927E-2</v>
      </c>
      <c r="N22" s="94">
        <f>IF('כללי א1'!L24=0,0,'כללי א1'!L24/'כללי א1'!$J$28)</f>
        <v>3.8461538461538464E-2</v>
      </c>
      <c r="O22" s="94">
        <f>IF('כללי א1'!M24=0,0,'כללי א1'!M24/'כללי א1'!$J$28)</f>
        <v>3.8461538461538464E-2</v>
      </c>
      <c r="P22" s="94">
        <f>IF('כללי א1'!N24=0,0,'כללי א1'!N24/'כללי א1'!$J$28)</f>
        <v>0</v>
      </c>
      <c r="Q22" s="94">
        <f>IF('כללי א1'!O24=0,0,'כללי א1'!O24/'כללי א1'!$J$28)</f>
        <v>0.11538461538461539</v>
      </c>
      <c r="R22" s="96">
        <f>IF('כללי א1'!P24=0,0,'כללי א1'!P24/'כללי א1'!$J$28)</f>
        <v>0.15384615384615385</v>
      </c>
      <c r="S22" s="78">
        <f t="shared" ref="S22:S25" si="17">SUM(T22:Y22)</f>
        <v>0.49575070821529743</v>
      </c>
      <c r="T22" s="94">
        <f>IF('כללי א1'!R24=0,0,'כללי א1'!R24/'כללי א1'!$Q$28)</f>
        <v>2.8328611898016999E-3</v>
      </c>
      <c r="U22" s="94">
        <f>IF('כללי א1'!S24=0,0,'כללי א1'!S24/'כללי א1'!$Q$28)</f>
        <v>8.4985835694051E-3</v>
      </c>
      <c r="V22" s="94">
        <f>IF('כללי א1'!T24=0,0,'כללי א1'!T24/'כללי א1'!$Q$28)</f>
        <v>1.4164305949008499E-2</v>
      </c>
      <c r="W22" s="94">
        <f>IF('כללי א1'!U24=0,0,'כללי א1'!U24/'כללי א1'!$Q$28)</f>
        <v>4.8158640226628892E-2</v>
      </c>
      <c r="X22" s="94">
        <f>IF('כללי א1'!V24=0,0,'כללי א1'!V24/'כללי א1'!$Q$28)</f>
        <v>8.4985835694050993E-2</v>
      </c>
      <c r="Y22" s="95">
        <f>IF('כללי א1'!W24=0,0,'כללי א1'!W24/'כללי א1'!$Q$28)</f>
        <v>0.33711048158640228</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2.1052631578947368E-2</v>
      </c>
      <c r="F23" s="94">
        <f>IF('כללי א1'!D25=0,0,'כללי א1'!D25/'כללי א1'!$C$28)</f>
        <v>3.0075187969924814E-3</v>
      </c>
      <c r="G23" s="94">
        <f>IF('כללי א1'!E25=0,0,'כללי א1'!E25/'כללי א1'!$C$28)</f>
        <v>1.5037593984962407E-3</v>
      </c>
      <c r="H23" s="94">
        <f>IF('כללי א1'!F25=0,0,'כללי א1'!F25/'כללי א1'!$C$28)</f>
        <v>1.2781954887218045E-2</v>
      </c>
      <c r="I23" s="94">
        <f>IF('כללי א1'!G25=0,0,'כללי א1'!G25/'כללי א1'!$C$28)</f>
        <v>3.7593984962406013E-3</v>
      </c>
      <c r="J23" s="94">
        <f>IF('כללי א1'!H25=0,0,'כללי א1'!H25/'כללי א1'!$C$28)</f>
        <v>0</v>
      </c>
      <c r="K23" s="95">
        <f>IF('כללי א1'!I25=0,0,'כללי א1'!I25/'כללי א1'!$C$28)</f>
        <v>0</v>
      </c>
      <c r="L23" s="78">
        <f t="shared" si="16"/>
        <v>0.15384615384615385</v>
      </c>
      <c r="M23" s="94">
        <f>IF('כללי א1'!K25=0,0,'כללי א1'!K25/'כללי א1'!$J$28)</f>
        <v>3.8461538461538464E-2</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0.11538461538461539</v>
      </c>
      <c r="S23" s="78">
        <f t="shared" si="17"/>
        <v>0.1784702549575071</v>
      </c>
      <c r="T23" s="94">
        <f>IF('כללי א1'!R25=0,0,'כללי א1'!R25/'כללי א1'!$Q$28)</f>
        <v>0</v>
      </c>
      <c r="U23" s="94">
        <f>IF('כללי א1'!S25=0,0,'כללי א1'!S25/'כללי א1'!$Q$28)</f>
        <v>0</v>
      </c>
      <c r="V23" s="94">
        <f>IF('כללי א1'!T25=0,0,'כללי א1'!T25/'כללי א1'!$Q$28)</f>
        <v>2.8328611898016999E-3</v>
      </c>
      <c r="W23" s="94">
        <f>IF('כללי א1'!U25=0,0,'כללי א1'!U25/'כללי א1'!$Q$28)</f>
        <v>1.69971671388102E-2</v>
      </c>
      <c r="X23" s="94">
        <f>IF('כללי א1'!V25=0,0,'כללי א1'!V25/'כללי א1'!$Q$28)</f>
        <v>3.9660056657223795E-2</v>
      </c>
      <c r="Y23" s="95">
        <f>IF('כללי א1'!W25=0,0,'כללי א1'!W25/'כללי א1'!$Q$28)</f>
        <v>0.11898016997167139</v>
      </c>
      <c r="Z23" s="78">
        <f t="shared" si="18"/>
        <v>0.5</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0.5</v>
      </c>
      <c r="AE23" s="94">
        <f>IF('כללי א1'!AC25=0,0,'כללי א1'!AC25/'כללי א1'!$X$28)</f>
        <v>0</v>
      </c>
      <c r="AF23" s="97">
        <f>IF('כללי א1'!AD25=0,0,'כללי א1'!AD25/'כללי א1'!$X$28)</f>
        <v>0</v>
      </c>
      <c r="AG23" s="78">
        <f>SUM(AH23:AM23)</f>
        <v>0.5</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0.5</v>
      </c>
      <c r="AN23" s="277"/>
      <c r="AO23" s="277"/>
      <c r="AP23" s="277"/>
      <c r="AQ23" s="277"/>
      <c r="AR23" s="173"/>
    </row>
    <row r="24" spans="1:44" x14ac:dyDescent="0.2">
      <c r="A24" s="202">
        <v>3</v>
      </c>
      <c r="B24" s="203" t="s">
        <v>84</v>
      </c>
      <c r="C24" s="272"/>
      <c r="D24" s="273"/>
      <c r="E24" s="93">
        <f>SUM(F24:K24)</f>
        <v>0.97894736842105268</v>
      </c>
      <c r="F24" s="94">
        <f>IF('כללי א1'!D26=0,0,'כללי א1'!D26/'כללי א1'!$C$28)</f>
        <v>0.21052631578947367</v>
      </c>
      <c r="G24" s="94">
        <f>IF('כללי א1'!E26=0,0,'כללי א1'!E26/'כללי א1'!$C$28)</f>
        <v>0.17593984962406015</v>
      </c>
      <c r="H24" s="94">
        <f>IF('כללי א1'!F26=0,0,'כללי א1'!F26/'כללי א1'!$C$28)</f>
        <v>0.33082706766917291</v>
      </c>
      <c r="I24" s="94">
        <f>IF('כללי א1'!G26=0,0,'כללי א1'!G26/'כללי א1'!$C$28)</f>
        <v>0.17293233082706766</v>
      </c>
      <c r="J24" s="94">
        <f>IF('כללי א1'!H26=0,0,'כללי א1'!H26/'כללי א1'!$C$28)</f>
        <v>7.1428571428571425E-2</v>
      </c>
      <c r="K24" s="95">
        <f>IF('כללי א1'!I26=0,0,'כללי א1'!I26/'כללי א1'!$C$28)</f>
        <v>1.7293233082706767E-2</v>
      </c>
      <c r="L24" s="78">
        <f t="shared" si="16"/>
        <v>0.15384615384615385</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3.8461538461538464E-2</v>
      </c>
      <c r="R24" s="96">
        <f>IF('כללי א1'!P26=0,0,'כללי א1'!P26/'כללי א1'!$J$28)</f>
        <v>0.11538461538461539</v>
      </c>
      <c r="S24" s="78">
        <f t="shared" si="17"/>
        <v>0.27762039660056659</v>
      </c>
      <c r="T24" s="94">
        <f>IF('כללי א1'!R26=0,0,'כללי א1'!R26/'כללי א1'!$Q$28)</f>
        <v>5.6657223796033997E-3</v>
      </c>
      <c r="U24" s="94">
        <f>IF('כללי א1'!S26=0,0,'כללי א1'!S26/'כללי א1'!$Q$28)</f>
        <v>5.6657223796033997E-3</v>
      </c>
      <c r="V24" s="94">
        <f>IF('כללי א1'!T26=0,0,'כללי א1'!T26/'כללי א1'!$Q$28)</f>
        <v>5.0991501416430593E-2</v>
      </c>
      <c r="W24" s="94">
        <f>IF('כללי א1'!U26=0,0,'כללי א1'!U26/'כללי א1'!$Q$28)</f>
        <v>4.5325779036827198E-2</v>
      </c>
      <c r="X24" s="94">
        <f>IF('כללי א1'!V26=0,0,'כללי א1'!V26/'כללי א1'!$Q$28)</f>
        <v>2.5495750708215296E-2</v>
      </c>
      <c r="Y24" s="95">
        <f>IF('כללי א1'!W26=0,0,'כללי א1'!W26/'כללי א1'!$Q$28)</f>
        <v>0.14447592067988668</v>
      </c>
      <c r="Z24" s="78">
        <f t="shared" si="18"/>
        <v>0.5</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0.5</v>
      </c>
      <c r="AG24" s="78">
        <f>SUM(AH24:AM24)</f>
        <v>0.25</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0.25</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0.26923076923076927</v>
      </c>
      <c r="M25" s="94">
        <f>IF('כללי א1'!K27=0,0,'כללי א1'!K27/'כללי א1'!$J$28)</f>
        <v>3.8461538461538464E-2</v>
      </c>
      <c r="N25" s="94">
        <f>IF('כללי א1'!L27=0,0,'כללי א1'!L27/'כללי א1'!$J$28)</f>
        <v>0.11538461538461539</v>
      </c>
      <c r="O25" s="94">
        <f>IF('כללי א1'!M27=0,0,'כללי א1'!M27/'כללי א1'!$J$28)</f>
        <v>0</v>
      </c>
      <c r="P25" s="94">
        <f>IF('כללי א1'!N27=0,0,'כללי א1'!N27/'כללי א1'!$J$28)</f>
        <v>7.6923076923076927E-2</v>
      </c>
      <c r="Q25" s="94">
        <f>IF('כללי א1'!O27=0,0,'כללי א1'!O27/'כללי א1'!$J$28)</f>
        <v>0</v>
      </c>
      <c r="R25" s="96">
        <f>IF('כללי א1'!P27=0,0,'כללי א1'!P27/'כללי א1'!$J$28)</f>
        <v>3.8461538461538464E-2</v>
      </c>
      <c r="S25" s="78">
        <f t="shared" si="17"/>
        <v>4.8158640226628899E-2</v>
      </c>
      <c r="T25" s="94">
        <f>IF('כללי א1'!R27=0,0,'כללי א1'!R27/'כללי א1'!$Q$28)</f>
        <v>0</v>
      </c>
      <c r="U25" s="94">
        <f>IF('כללי א1'!S27=0,0,'כללי א1'!S27/'כללי א1'!$Q$28)</f>
        <v>2.8328611898016999E-3</v>
      </c>
      <c r="V25" s="94">
        <f>IF('כללי א1'!T27=0,0,'כללי א1'!T27/'כללי א1'!$Q$28)</f>
        <v>2.8328611898016999E-3</v>
      </c>
      <c r="W25" s="94">
        <f>IF('כללי א1'!U27=0,0,'כללי א1'!U27/'כללי א1'!$Q$28)</f>
        <v>8.4985835694051E-3</v>
      </c>
      <c r="X25" s="94">
        <f>IF('כללי א1'!V27=0,0,'כללי א1'!V27/'כללי א1'!$Q$28)</f>
        <v>5.6657223796033997E-3</v>
      </c>
      <c r="Y25" s="95">
        <f>IF('כללי א1'!W27=0,0,'כללי א1'!W27/'כללי א1'!$Q$28)</f>
        <v>2.8328611898016998E-2</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0.25</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0.25</v>
      </c>
      <c r="AN25" s="277"/>
      <c r="AO25" s="277"/>
      <c r="AP25" s="277"/>
      <c r="AQ25" s="277"/>
      <c r="AR25" s="173"/>
    </row>
    <row r="26" spans="1:44" ht="13.5" thickBot="1" x14ac:dyDescent="0.25">
      <c r="A26" s="207">
        <v>5</v>
      </c>
      <c r="B26" s="208" t="s">
        <v>86</v>
      </c>
      <c r="C26" s="286"/>
      <c r="D26" s="287"/>
      <c r="E26" s="100">
        <f>SUM(E22:E25)</f>
        <v>1</v>
      </c>
      <c r="F26" s="101">
        <f t="shared" ref="F26" si="19">SUM(F22:F25)</f>
        <v>0.21353383458646616</v>
      </c>
      <c r="G26" s="101">
        <f t="shared" ref="G26:X26" si="20">SUM(G22:G25)</f>
        <v>0.17744360902255638</v>
      </c>
      <c r="H26" s="101">
        <f>SUM(H22:H25)</f>
        <v>0.34360902255639098</v>
      </c>
      <c r="I26" s="101">
        <f>SUM(I22:I25)</f>
        <v>0.17669172932330826</v>
      </c>
      <c r="J26" s="101">
        <f>SUM(J22:J25)</f>
        <v>7.1428571428571425E-2</v>
      </c>
      <c r="K26" s="102">
        <f>SUM(K22:K25)</f>
        <v>1.7293233082706767E-2</v>
      </c>
      <c r="L26" s="100">
        <f t="shared" si="20"/>
        <v>1</v>
      </c>
      <c r="M26" s="101">
        <f t="shared" ref="M26" si="21">SUM(M22:M25)</f>
        <v>0.15384615384615385</v>
      </c>
      <c r="N26" s="101">
        <f t="shared" si="20"/>
        <v>0.15384615384615385</v>
      </c>
      <c r="O26" s="103">
        <f t="shared" si="20"/>
        <v>3.8461538461538464E-2</v>
      </c>
      <c r="P26" s="103">
        <f t="shared" si="20"/>
        <v>7.6923076923076927E-2</v>
      </c>
      <c r="Q26" s="103">
        <f t="shared" si="20"/>
        <v>0.15384615384615385</v>
      </c>
      <c r="R26" s="104">
        <f t="shared" si="20"/>
        <v>0.42307692307692313</v>
      </c>
      <c r="S26" s="100">
        <f t="shared" ref="S26:T26" si="22">SUM(S22:S25)</f>
        <v>1</v>
      </c>
      <c r="T26" s="101">
        <f t="shared" si="22"/>
        <v>8.4985835694051E-3</v>
      </c>
      <c r="U26" s="101">
        <f t="shared" si="20"/>
        <v>1.69971671388102E-2</v>
      </c>
      <c r="V26" s="103">
        <f t="shared" si="20"/>
        <v>7.0821529745042494E-2</v>
      </c>
      <c r="W26" s="103">
        <f t="shared" si="20"/>
        <v>0.11898016997167139</v>
      </c>
      <c r="X26" s="103">
        <f t="shared" si="20"/>
        <v>0.15580736543909349</v>
      </c>
      <c r="Y26" s="102">
        <f t="shared" ref="Y26:AM26" si="23">SUM(Y22:Y25)</f>
        <v>0.62889518413597734</v>
      </c>
      <c r="Z26" s="100">
        <f t="shared" si="23"/>
        <v>1</v>
      </c>
      <c r="AA26" s="101">
        <f t="shared" si="23"/>
        <v>0</v>
      </c>
      <c r="AB26" s="101">
        <f t="shared" si="23"/>
        <v>0</v>
      </c>
      <c r="AC26" s="103">
        <f t="shared" si="23"/>
        <v>0</v>
      </c>
      <c r="AD26" s="103">
        <f t="shared" si="23"/>
        <v>0.5</v>
      </c>
      <c r="AE26" s="103">
        <f t="shared" si="23"/>
        <v>0</v>
      </c>
      <c r="AF26" s="102">
        <f t="shared" si="23"/>
        <v>0.5</v>
      </c>
      <c r="AG26" s="100">
        <f t="shared" si="23"/>
        <v>1</v>
      </c>
      <c r="AH26" s="101">
        <f t="shared" si="23"/>
        <v>0</v>
      </c>
      <c r="AI26" s="101">
        <f t="shared" si="23"/>
        <v>0</v>
      </c>
      <c r="AJ26" s="103">
        <f t="shared" si="23"/>
        <v>0</v>
      </c>
      <c r="AK26" s="103">
        <f t="shared" si="23"/>
        <v>0</v>
      </c>
      <c r="AL26" s="103">
        <f t="shared" si="23"/>
        <v>0</v>
      </c>
      <c r="AM26" s="102">
        <f t="shared" si="23"/>
        <v>1</v>
      </c>
      <c r="AN26" s="277"/>
      <c r="AO26" s="277"/>
      <c r="AP26" s="277"/>
      <c r="AQ26" s="277"/>
      <c r="AR26" s="173"/>
    </row>
    <row r="27" spans="1:44" x14ac:dyDescent="0.2">
      <c r="A27" s="262"/>
      <c r="B27" s="441"/>
      <c r="C27" s="441"/>
      <c r="D27" s="441"/>
      <c r="E27" s="263"/>
      <c r="F27" s="263"/>
      <c r="G27" s="263"/>
      <c r="H27" s="263"/>
      <c r="I27" s="263"/>
      <c r="J27" s="263"/>
      <c r="K27" s="263"/>
    </row>
    <row r="28" spans="1:44" x14ac:dyDescent="0.2">
      <c r="A28" s="263"/>
      <c r="B28" s="442"/>
      <c r="C28" s="442"/>
      <c r="D28" s="442"/>
      <c r="E28" s="277"/>
      <c r="F28" s="277"/>
      <c r="G28" s="277"/>
      <c r="H28" s="277"/>
      <c r="I28" s="277"/>
      <c r="J28" s="277"/>
      <c r="K28" s="277"/>
    </row>
    <row r="29" spans="1:44" x14ac:dyDescent="0.2">
      <c r="A29" s="262"/>
      <c r="B29" s="439"/>
      <c r="C29" s="439"/>
      <c r="D29" s="439"/>
      <c r="E29" s="288"/>
      <c r="F29" s="288"/>
      <c r="G29" s="288"/>
      <c r="H29" s="288"/>
      <c r="I29" s="288"/>
      <c r="J29" s="288"/>
      <c r="K29" s="288"/>
    </row>
    <row r="30" spans="1:44" x14ac:dyDescent="0.2">
      <c r="A30" s="277"/>
      <c r="B30" s="440"/>
      <c r="C30" s="443"/>
      <c r="D30" s="443"/>
      <c r="E30" s="289"/>
      <c r="F30" s="289"/>
      <c r="G30" s="289"/>
      <c r="H30" s="289"/>
      <c r="I30" s="289"/>
      <c r="J30" s="289"/>
      <c r="K30" s="289"/>
    </row>
    <row r="31" spans="1:44" x14ac:dyDescent="0.2">
      <c r="A31" s="277"/>
      <c r="B31" s="440"/>
      <c r="C31" s="440"/>
      <c r="D31" s="440"/>
      <c r="E31" s="291"/>
      <c r="F31" s="291"/>
      <c r="G31" s="291"/>
      <c r="H31" s="291"/>
      <c r="I31" s="291"/>
      <c r="J31" s="291"/>
      <c r="K31" s="291"/>
    </row>
    <row r="32" spans="1:44" x14ac:dyDescent="0.2">
      <c r="A32" s="277"/>
      <c r="B32" s="440"/>
      <c r="C32" s="440"/>
      <c r="D32" s="440"/>
      <c r="E32" s="291"/>
      <c r="F32" s="291"/>
      <c r="G32" s="291"/>
      <c r="H32" s="291"/>
      <c r="I32" s="291"/>
      <c r="J32" s="291"/>
      <c r="K32" s="291"/>
    </row>
    <row r="33" spans="1:11" x14ac:dyDescent="0.2">
      <c r="A33" s="278"/>
      <c r="B33" s="439"/>
      <c r="C33" s="439"/>
      <c r="D33" s="439"/>
      <c r="E33" s="288"/>
      <c r="F33" s="288"/>
      <c r="G33" s="288"/>
      <c r="H33" s="288"/>
      <c r="I33" s="288"/>
      <c r="J33" s="288"/>
      <c r="K33" s="288"/>
    </row>
    <row r="34" spans="1:11" x14ac:dyDescent="0.2">
      <c r="A34" s="277"/>
      <c r="B34" s="439"/>
      <c r="C34" s="439"/>
      <c r="D34" s="439"/>
      <c r="E34" s="288"/>
      <c r="F34" s="288"/>
      <c r="G34" s="288"/>
      <c r="H34" s="288"/>
      <c r="I34" s="288"/>
      <c r="J34" s="288"/>
      <c r="K34" s="288"/>
    </row>
    <row r="35" spans="1:11" x14ac:dyDescent="0.2">
      <c r="A35" s="277"/>
      <c r="B35" s="439"/>
      <c r="C35" s="439"/>
      <c r="D35" s="439"/>
      <c r="E35" s="288"/>
      <c r="F35" s="288"/>
      <c r="G35" s="288"/>
      <c r="H35" s="288"/>
      <c r="I35" s="288"/>
      <c r="J35" s="288"/>
      <c r="K35" s="288"/>
    </row>
    <row r="36" spans="1:11" x14ac:dyDescent="0.2">
      <c r="A36" s="278"/>
      <c r="B36" s="439"/>
      <c r="C36" s="439"/>
      <c r="D36" s="439"/>
      <c r="E36" s="288"/>
      <c r="F36" s="288"/>
      <c r="G36" s="288"/>
      <c r="H36" s="288"/>
      <c r="I36" s="288"/>
      <c r="J36" s="288"/>
      <c r="K36" s="288"/>
    </row>
    <row r="37" spans="1:11" x14ac:dyDescent="0.2">
      <c r="A37" s="277"/>
      <c r="B37" s="439"/>
      <c r="C37" s="439"/>
      <c r="D37" s="439"/>
      <c r="E37" s="288"/>
      <c r="F37" s="288"/>
      <c r="G37" s="288"/>
      <c r="H37" s="288"/>
      <c r="I37" s="288"/>
      <c r="J37" s="288"/>
      <c r="K37" s="288"/>
    </row>
    <row r="38" spans="1:11" x14ac:dyDescent="0.2">
      <c r="A38" s="277"/>
      <c r="B38" s="439"/>
      <c r="C38" s="439"/>
      <c r="D38" s="439"/>
      <c r="E38" s="288"/>
      <c r="F38" s="288"/>
      <c r="G38" s="288"/>
      <c r="H38" s="288"/>
      <c r="I38" s="288"/>
      <c r="J38" s="288"/>
      <c r="K38" s="288"/>
    </row>
    <row r="39" spans="1:11" x14ac:dyDescent="0.2">
      <c r="A39" s="277"/>
      <c r="B39" s="439"/>
      <c r="C39" s="439"/>
      <c r="D39" s="439"/>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BL7" activePane="bottomRight" state="frozen"/>
      <selection activeCell="G33" sqref="G33"/>
      <selection pane="topRight" activeCell="G33" sqref="G33"/>
      <selection pane="bottomLeft" activeCell="G33" sqref="G33"/>
      <selection pane="bottomRight" activeCell="BU29" sqref="BU29"/>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ש. שלמה חברה לביטוח בע''מ</v>
      </c>
    </row>
    <row r="3" spans="1:121" ht="15.75" x14ac:dyDescent="0.25">
      <c r="B3" s="225" t="str">
        <f>CONCATENATE(הוראות!Z13,הוראות!F13)</f>
        <v>הנתונים ביחידות בודדות לשנת 2017</v>
      </c>
    </row>
    <row r="4" spans="1:121" ht="12.75" customHeight="1" x14ac:dyDescent="0.2">
      <c r="B4" s="182" t="s">
        <v>425</v>
      </c>
      <c r="C4" s="433" t="s">
        <v>87</v>
      </c>
      <c r="D4" s="434"/>
      <c r="E4" s="434"/>
      <c r="F4" s="434"/>
      <c r="G4" s="434"/>
      <c r="H4" s="434"/>
      <c r="I4" s="434"/>
      <c r="J4" s="434"/>
      <c r="K4" s="434"/>
      <c r="L4" s="434"/>
      <c r="M4" s="434"/>
      <c r="N4" s="434"/>
      <c r="O4" s="434"/>
      <c r="P4" s="435"/>
      <c r="Q4" s="433" t="s">
        <v>88</v>
      </c>
      <c r="R4" s="434"/>
      <c r="S4" s="434"/>
      <c r="T4" s="434"/>
      <c r="U4" s="434"/>
      <c r="V4" s="434"/>
      <c r="W4" s="434"/>
      <c r="X4" s="434"/>
      <c r="Y4" s="434"/>
      <c r="Z4" s="434"/>
      <c r="AA4" s="434"/>
      <c r="AB4" s="434"/>
      <c r="AC4" s="434"/>
      <c r="AD4" s="435"/>
      <c r="AE4" s="433" t="s">
        <v>89</v>
      </c>
      <c r="AF4" s="434"/>
      <c r="AG4" s="434"/>
      <c r="AH4" s="434"/>
      <c r="AI4" s="434"/>
      <c r="AJ4" s="434"/>
      <c r="AK4" s="434"/>
      <c r="AL4" s="434"/>
      <c r="AM4" s="434"/>
      <c r="AN4" s="434"/>
      <c r="AO4" s="434"/>
      <c r="AP4" s="434"/>
      <c r="AQ4" s="434"/>
      <c r="AR4" s="435"/>
      <c r="AS4" s="433" t="s">
        <v>90</v>
      </c>
      <c r="AT4" s="434"/>
      <c r="AU4" s="434"/>
      <c r="AV4" s="434"/>
      <c r="AW4" s="434"/>
      <c r="AX4" s="434"/>
      <c r="AY4" s="434"/>
      <c r="AZ4" s="434"/>
      <c r="BA4" s="434"/>
      <c r="BB4" s="434"/>
      <c r="BC4" s="434"/>
      <c r="BD4" s="434"/>
      <c r="BE4" s="434"/>
      <c r="BF4" s="435"/>
      <c r="BG4" s="426" t="s">
        <v>91</v>
      </c>
      <c r="BH4" s="427"/>
      <c r="BI4" s="427"/>
      <c r="BJ4" s="427"/>
      <c r="BK4" s="427"/>
      <c r="BL4" s="427"/>
      <c r="BM4" s="428"/>
      <c r="BN4" s="433" t="s">
        <v>92</v>
      </c>
      <c r="BO4" s="434"/>
      <c r="BP4" s="434"/>
      <c r="BQ4" s="434"/>
      <c r="BR4" s="434"/>
      <c r="BS4" s="434"/>
      <c r="BT4" s="434"/>
      <c r="BU4" s="434"/>
      <c r="BV4" s="434"/>
      <c r="BW4" s="434"/>
      <c r="BX4" s="434"/>
      <c r="BY4" s="434"/>
      <c r="BZ4" s="434"/>
      <c r="CA4" s="435"/>
      <c r="CB4" s="433" t="s">
        <v>93</v>
      </c>
      <c r="CC4" s="434"/>
      <c r="CD4" s="434"/>
      <c r="CE4" s="434"/>
      <c r="CF4" s="434"/>
      <c r="CG4" s="434"/>
      <c r="CH4" s="434"/>
      <c r="CI4" s="434"/>
      <c r="CJ4" s="434"/>
      <c r="CK4" s="434"/>
      <c r="CL4" s="434"/>
      <c r="CM4" s="434"/>
      <c r="CN4" s="434"/>
      <c r="CO4" s="435"/>
      <c r="CP4" s="433" t="s">
        <v>94</v>
      </c>
      <c r="CQ4" s="434"/>
      <c r="CR4" s="434"/>
      <c r="CS4" s="434"/>
      <c r="CT4" s="434"/>
      <c r="CU4" s="434"/>
      <c r="CV4" s="434"/>
      <c r="CW4" s="434"/>
      <c r="CX4" s="434"/>
      <c r="CY4" s="434"/>
      <c r="CZ4" s="434"/>
      <c r="DA4" s="434"/>
      <c r="DB4" s="434"/>
      <c r="DC4" s="435"/>
      <c r="DD4" s="426" t="s">
        <v>95</v>
      </c>
      <c r="DE4" s="427"/>
      <c r="DF4" s="427"/>
      <c r="DG4" s="427"/>
      <c r="DH4" s="427"/>
      <c r="DI4" s="427"/>
      <c r="DJ4" s="427"/>
      <c r="DK4" s="427"/>
      <c r="DL4" s="427"/>
      <c r="DM4" s="427"/>
      <c r="DN4" s="427"/>
      <c r="DO4" s="427"/>
      <c r="DP4" s="427"/>
      <c r="DQ4" s="428"/>
    </row>
    <row r="5" spans="1:121" ht="12.75" customHeight="1" x14ac:dyDescent="0.2">
      <c r="B5" s="226"/>
      <c r="C5" s="436" t="s">
        <v>96</v>
      </c>
      <c r="D5" s="437"/>
      <c r="E5" s="437"/>
      <c r="F5" s="437"/>
      <c r="G5" s="437"/>
      <c r="H5" s="437"/>
      <c r="I5" s="438"/>
      <c r="J5" s="436" t="s">
        <v>97</v>
      </c>
      <c r="K5" s="437"/>
      <c r="L5" s="437"/>
      <c r="M5" s="437"/>
      <c r="N5" s="437"/>
      <c r="O5" s="437"/>
      <c r="P5" s="438"/>
      <c r="Q5" s="436" t="s">
        <v>96</v>
      </c>
      <c r="R5" s="437"/>
      <c r="S5" s="437"/>
      <c r="T5" s="437"/>
      <c r="U5" s="437"/>
      <c r="V5" s="437"/>
      <c r="W5" s="438"/>
      <c r="X5" s="436" t="s">
        <v>97</v>
      </c>
      <c r="Y5" s="437"/>
      <c r="Z5" s="437"/>
      <c r="AA5" s="437"/>
      <c r="AB5" s="437"/>
      <c r="AC5" s="437"/>
      <c r="AD5" s="438"/>
      <c r="AE5" s="436" t="s">
        <v>96</v>
      </c>
      <c r="AF5" s="437"/>
      <c r="AG5" s="437"/>
      <c r="AH5" s="437"/>
      <c r="AI5" s="437"/>
      <c r="AJ5" s="437"/>
      <c r="AK5" s="438"/>
      <c r="AL5" s="436" t="s">
        <v>97</v>
      </c>
      <c r="AM5" s="437"/>
      <c r="AN5" s="437"/>
      <c r="AO5" s="437"/>
      <c r="AP5" s="437"/>
      <c r="AQ5" s="437"/>
      <c r="AR5" s="438"/>
      <c r="AS5" s="436" t="s">
        <v>96</v>
      </c>
      <c r="AT5" s="437"/>
      <c r="AU5" s="437"/>
      <c r="AV5" s="437"/>
      <c r="AW5" s="437"/>
      <c r="AX5" s="437"/>
      <c r="AY5" s="438"/>
      <c r="AZ5" s="436" t="s">
        <v>97</v>
      </c>
      <c r="BA5" s="437"/>
      <c r="BB5" s="437"/>
      <c r="BC5" s="437"/>
      <c r="BD5" s="437"/>
      <c r="BE5" s="437"/>
      <c r="BF5" s="438"/>
      <c r="BG5" s="429"/>
      <c r="BH5" s="431"/>
      <c r="BI5" s="431"/>
      <c r="BJ5" s="431"/>
      <c r="BK5" s="431"/>
      <c r="BL5" s="431"/>
      <c r="BM5" s="432"/>
      <c r="BN5" s="436" t="s">
        <v>96</v>
      </c>
      <c r="BO5" s="437"/>
      <c r="BP5" s="437"/>
      <c r="BQ5" s="437"/>
      <c r="BR5" s="437"/>
      <c r="BS5" s="437"/>
      <c r="BT5" s="438"/>
      <c r="BU5" s="436" t="s">
        <v>97</v>
      </c>
      <c r="BV5" s="437"/>
      <c r="BW5" s="437"/>
      <c r="BX5" s="437"/>
      <c r="BY5" s="437"/>
      <c r="BZ5" s="437"/>
      <c r="CA5" s="438"/>
      <c r="CB5" s="436" t="s">
        <v>96</v>
      </c>
      <c r="CC5" s="437"/>
      <c r="CD5" s="437"/>
      <c r="CE5" s="437"/>
      <c r="CF5" s="437"/>
      <c r="CG5" s="437"/>
      <c r="CH5" s="438"/>
      <c r="CI5" s="436" t="s">
        <v>97</v>
      </c>
      <c r="CJ5" s="437"/>
      <c r="CK5" s="437"/>
      <c r="CL5" s="437"/>
      <c r="CM5" s="437"/>
      <c r="CN5" s="437"/>
      <c r="CO5" s="438"/>
      <c r="CP5" s="436" t="s">
        <v>96</v>
      </c>
      <c r="CQ5" s="437"/>
      <c r="CR5" s="437"/>
      <c r="CS5" s="437"/>
      <c r="CT5" s="437"/>
      <c r="CU5" s="437"/>
      <c r="CV5" s="438"/>
      <c r="CW5" s="436" t="s">
        <v>97</v>
      </c>
      <c r="CX5" s="437"/>
      <c r="CY5" s="437"/>
      <c r="CZ5" s="437"/>
      <c r="DA5" s="437"/>
      <c r="DB5" s="437"/>
      <c r="DC5" s="438"/>
      <c r="DD5" s="436" t="s">
        <v>96</v>
      </c>
      <c r="DE5" s="437"/>
      <c r="DF5" s="437"/>
      <c r="DG5" s="437"/>
      <c r="DH5" s="437"/>
      <c r="DI5" s="437"/>
      <c r="DJ5" s="438"/>
      <c r="DK5" s="436" t="s">
        <v>97</v>
      </c>
      <c r="DL5" s="437"/>
      <c r="DM5" s="437"/>
      <c r="DN5" s="437"/>
      <c r="DO5" s="437"/>
      <c r="DP5" s="437"/>
      <c r="DQ5" s="438"/>
    </row>
    <row r="6" spans="1:121" ht="12.75" customHeight="1" x14ac:dyDescent="0.2">
      <c r="A6" s="159"/>
      <c r="B6" s="226"/>
      <c r="C6" s="459" t="s">
        <v>32</v>
      </c>
      <c r="D6" s="424" t="s">
        <v>33</v>
      </c>
      <c r="E6" s="424"/>
      <c r="F6" s="424"/>
      <c r="G6" s="424"/>
      <c r="H6" s="424"/>
      <c r="I6" s="425"/>
      <c r="J6" s="459" t="str">
        <f>C6</f>
        <v>סה"כ מספר תביעות</v>
      </c>
      <c r="K6" s="424" t="s">
        <v>33</v>
      </c>
      <c r="L6" s="424"/>
      <c r="M6" s="424"/>
      <c r="N6" s="424"/>
      <c r="O6" s="424"/>
      <c r="P6" s="425"/>
      <c r="Q6" s="459" t="str">
        <f>J6</f>
        <v>סה"כ מספר תביעות</v>
      </c>
      <c r="R6" s="424" t="s">
        <v>33</v>
      </c>
      <c r="S6" s="424"/>
      <c r="T6" s="424"/>
      <c r="U6" s="424"/>
      <c r="V6" s="424"/>
      <c r="W6" s="425"/>
      <c r="X6" s="459" t="str">
        <f>Q6</f>
        <v>סה"כ מספר תביעות</v>
      </c>
      <c r="Y6" s="424" t="s">
        <v>33</v>
      </c>
      <c r="Z6" s="424"/>
      <c r="AA6" s="424"/>
      <c r="AB6" s="424"/>
      <c r="AC6" s="424"/>
      <c r="AD6" s="425"/>
      <c r="AE6" s="459" t="str">
        <f>X6</f>
        <v>סה"כ מספר תביעות</v>
      </c>
      <c r="AF6" s="424" t="s">
        <v>33</v>
      </c>
      <c r="AG6" s="424"/>
      <c r="AH6" s="424"/>
      <c r="AI6" s="424"/>
      <c r="AJ6" s="424"/>
      <c r="AK6" s="425"/>
      <c r="AL6" s="459" t="str">
        <f>AE6</f>
        <v>סה"כ מספר תביעות</v>
      </c>
      <c r="AM6" s="424" t="s">
        <v>33</v>
      </c>
      <c r="AN6" s="424"/>
      <c r="AO6" s="424"/>
      <c r="AP6" s="424"/>
      <c r="AQ6" s="424"/>
      <c r="AR6" s="425"/>
      <c r="AS6" s="459" t="str">
        <f>AL6</f>
        <v>סה"כ מספר תביעות</v>
      </c>
      <c r="AT6" s="424" t="s">
        <v>33</v>
      </c>
      <c r="AU6" s="424"/>
      <c r="AV6" s="424"/>
      <c r="AW6" s="424"/>
      <c r="AX6" s="424"/>
      <c r="AY6" s="425"/>
      <c r="AZ6" s="459" t="str">
        <f>AS6</f>
        <v>סה"כ מספר תביעות</v>
      </c>
      <c r="BA6" s="424" t="s">
        <v>33</v>
      </c>
      <c r="BB6" s="424"/>
      <c r="BC6" s="424"/>
      <c r="BD6" s="424"/>
      <c r="BE6" s="424"/>
      <c r="BF6" s="425"/>
      <c r="BG6" s="459" t="str">
        <f>AZ6</f>
        <v>סה"כ מספר תביעות</v>
      </c>
      <c r="BH6" s="424" t="s">
        <v>33</v>
      </c>
      <c r="BI6" s="424"/>
      <c r="BJ6" s="424"/>
      <c r="BK6" s="424"/>
      <c r="BL6" s="424"/>
      <c r="BM6" s="425"/>
      <c r="BN6" s="459" t="str">
        <f>AZ6</f>
        <v>סה"כ מספר תביעות</v>
      </c>
      <c r="BO6" s="424" t="s">
        <v>33</v>
      </c>
      <c r="BP6" s="424"/>
      <c r="BQ6" s="424"/>
      <c r="BR6" s="424"/>
      <c r="BS6" s="424"/>
      <c r="BT6" s="425"/>
      <c r="BU6" s="459" t="str">
        <f>BG6</f>
        <v>סה"כ מספר תביעות</v>
      </c>
      <c r="BV6" s="424" t="s">
        <v>33</v>
      </c>
      <c r="BW6" s="424"/>
      <c r="BX6" s="424"/>
      <c r="BY6" s="424"/>
      <c r="BZ6" s="424"/>
      <c r="CA6" s="425"/>
      <c r="CB6" s="459" t="str">
        <f>BN6</f>
        <v>סה"כ מספר תביעות</v>
      </c>
      <c r="CC6" s="424" t="s">
        <v>33</v>
      </c>
      <c r="CD6" s="424"/>
      <c r="CE6" s="424"/>
      <c r="CF6" s="424"/>
      <c r="CG6" s="424"/>
      <c r="CH6" s="425"/>
      <c r="CI6" s="459" t="str">
        <f>BU6</f>
        <v>סה"כ מספר תביעות</v>
      </c>
      <c r="CJ6" s="424" t="s">
        <v>33</v>
      </c>
      <c r="CK6" s="424"/>
      <c r="CL6" s="424"/>
      <c r="CM6" s="424"/>
      <c r="CN6" s="424"/>
      <c r="CO6" s="425"/>
      <c r="CP6" s="459" t="str">
        <f>CB6</f>
        <v>סה"כ מספר תביעות</v>
      </c>
      <c r="CQ6" s="424" t="s">
        <v>33</v>
      </c>
      <c r="CR6" s="424"/>
      <c r="CS6" s="424"/>
      <c r="CT6" s="424"/>
      <c r="CU6" s="424"/>
      <c r="CV6" s="425"/>
      <c r="CW6" s="459" t="str">
        <f>CI6</f>
        <v>סה"כ מספר תביעות</v>
      </c>
      <c r="CX6" s="424" t="s">
        <v>33</v>
      </c>
      <c r="CY6" s="424"/>
      <c r="CZ6" s="424"/>
      <c r="DA6" s="424"/>
      <c r="DB6" s="424"/>
      <c r="DC6" s="425"/>
      <c r="DD6" s="459" t="str">
        <f>CP6</f>
        <v>סה"כ מספר תביעות</v>
      </c>
      <c r="DE6" s="424" t="s">
        <v>33</v>
      </c>
      <c r="DF6" s="424"/>
      <c r="DG6" s="424"/>
      <c r="DH6" s="424"/>
      <c r="DI6" s="424"/>
      <c r="DJ6" s="425"/>
      <c r="DK6" s="459" t="str">
        <f>CW6</f>
        <v>סה"כ מספר תביעות</v>
      </c>
      <c r="DL6" s="424" t="s">
        <v>33</v>
      </c>
      <c r="DM6" s="424"/>
      <c r="DN6" s="424"/>
      <c r="DO6" s="424"/>
      <c r="DP6" s="424"/>
      <c r="DQ6" s="425"/>
    </row>
    <row r="7" spans="1:121" ht="25.5" customHeight="1" x14ac:dyDescent="0.2">
      <c r="A7" s="159"/>
      <c r="B7" s="405" t="s">
        <v>34</v>
      </c>
      <c r="C7" s="408"/>
      <c r="D7" s="240" t="s">
        <v>495</v>
      </c>
      <c r="E7" s="47" t="s">
        <v>496</v>
      </c>
      <c r="F7" s="47" t="s">
        <v>394</v>
      </c>
      <c r="G7" s="47" t="s">
        <v>395</v>
      </c>
      <c r="H7" s="47" t="s">
        <v>396</v>
      </c>
      <c r="I7" s="160" t="s">
        <v>41</v>
      </c>
      <c r="J7" s="408"/>
      <c r="K7" s="240" t="s">
        <v>495</v>
      </c>
      <c r="L7" s="47" t="s">
        <v>496</v>
      </c>
      <c r="M7" s="47" t="s">
        <v>394</v>
      </c>
      <c r="N7" s="47" t="s">
        <v>395</v>
      </c>
      <c r="O7" s="47" t="s">
        <v>396</v>
      </c>
      <c r="P7" s="160" t="s">
        <v>41</v>
      </c>
      <c r="Q7" s="408"/>
      <c r="R7" s="240" t="s">
        <v>495</v>
      </c>
      <c r="S7" s="47" t="s">
        <v>496</v>
      </c>
      <c r="T7" s="47" t="s">
        <v>394</v>
      </c>
      <c r="U7" s="47" t="s">
        <v>395</v>
      </c>
      <c r="V7" s="47" t="s">
        <v>396</v>
      </c>
      <c r="W7" s="160" t="s">
        <v>41</v>
      </c>
      <c r="X7" s="408"/>
      <c r="Y7" s="240" t="s">
        <v>495</v>
      </c>
      <c r="Z7" s="47" t="s">
        <v>496</v>
      </c>
      <c r="AA7" s="47" t="s">
        <v>394</v>
      </c>
      <c r="AB7" s="47" t="s">
        <v>395</v>
      </c>
      <c r="AC7" s="47" t="s">
        <v>396</v>
      </c>
      <c r="AD7" s="160" t="s">
        <v>41</v>
      </c>
      <c r="AE7" s="408"/>
      <c r="AF7" s="240" t="s">
        <v>495</v>
      </c>
      <c r="AG7" s="47" t="s">
        <v>496</v>
      </c>
      <c r="AH7" s="47" t="s">
        <v>394</v>
      </c>
      <c r="AI7" s="47" t="s">
        <v>395</v>
      </c>
      <c r="AJ7" s="47" t="s">
        <v>396</v>
      </c>
      <c r="AK7" s="160" t="s">
        <v>41</v>
      </c>
      <c r="AL7" s="408"/>
      <c r="AM7" s="240" t="s">
        <v>495</v>
      </c>
      <c r="AN7" s="47" t="s">
        <v>496</v>
      </c>
      <c r="AO7" s="47" t="s">
        <v>394</v>
      </c>
      <c r="AP7" s="47" t="s">
        <v>395</v>
      </c>
      <c r="AQ7" s="47" t="s">
        <v>396</v>
      </c>
      <c r="AR7" s="160" t="s">
        <v>41</v>
      </c>
      <c r="AS7" s="408"/>
      <c r="AT7" s="240" t="s">
        <v>495</v>
      </c>
      <c r="AU7" s="47" t="s">
        <v>496</v>
      </c>
      <c r="AV7" s="47" t="s">
        <v>394</v>
      </c>
      <c r="AW7" s="47" t="s">
        <v>395</v>
      </c>
      <c r="AX7" s="47" t="s">
        <v>396</v>
      </c>
      <c r="AY7" s="160" t="s">
        <v>41</v>
      </c>
      <c r="AZ7" s="408"/>
      <c r="BA7" s="240" t="s">
        <v>495</v>
      </c>
      <c r="BB7" s="47" t="s">
        <v>496</v>
      </c>
      <c r="BC7" s="47" t="s">
        <v>394</v>
      </c>
      <c r="BD7" s="47" t="s">
        <v>395</v>
      </c>
      <c r="BE7" s="47" t="s">
        <v>396</v>
      </c>
      <c r="BF7" s="160" t="s">
        <v>41</v>
      </c>
      <c r="BG7" s="408"/>
      <c r="BH7" s="240" t="s">
        <v>495</v>
      </c>
      <c r="BI7" s="47" t="s">
        <v>496</v>
      </c>
      <c r="BJ7" s="47" t="s">
        <v>394</v>
      </c>
      <c r="BK7" s="47" t="s">
        <v>395</v>
      </c>
      <c r="BL7" s="47" t="s">
        <v>396</v>
      </c>
      <c r="BM7" s="160" t="s">
        <v>41</v>
      </c>
      <c r="BN7" s="408"/>
      <c r="BO7" s="240" t="s">
        <v>495</v>
      </c>
      <c r="BP7" s="47" t="s">
        <v>496</v>
      </c>
      <c r="BQ7" s="47" t="s">
        <v>394</v>
      </c>
      <c r="BR7" s="47" t="s">
        <v>395</v>
      </c>
      <c r="BS7" s="47" t="s">
        <v>396</v>
      </c>
      <c r="BT7" s="160" t="s">
        <v>41</v>
      </c>
      <c r="BU7" s="408"/>
      <c r="BV7" s="240" t="s">
        <v>495</v>
      </c>
      <c r="BW7" s="47" t="s">
        <v>496</v>
      </c>
      <c r="BX7" s="47" t="s">
        <v>394</v>
      </c>
      <c r="BY7" s="47" t="s">
        <v>395</v>
      </c>
      <c r="BZ7" s="47" t="s">
        <v>396</v>
      </c>
      <c r="CA7" s="160" t="s">
        <v>41</v>
      </c>
      <c r="CB7" s="408"/>
      <c r="CC7" s="240" t="s">
        <v>495</v>
      </c>
      <c r="CD7" s="47" t="s">
        <v>496</v>
      </c>
      <c r="CE7" s="47" t="s">
        <v>394</v>
      </c>
      <c r="CF7" s="47" t="s">
        <v>395</v>
      </c>
      <c r="CG7" s="47" t="s">
        <v>396</v>
      </c>
      <c r="CH7" s="160" t="s">
        <v>41</v>
      </c>
      <c r="CI7" s="408"/>
      <c r="CJ7" s="240" t="s">
        <v>495</v>
      </c>
      <c r="CK7" s="47" t="s">
        <v>496</v>
      </c>
      <c r="CL7" s="47" t="s">
        <v>394</v>
      </c>
      <c r="CM7" s="47" t="s">
        <v>395</v>
      </c>
      <c r="CN7" s="47" t="s">
        <v>396</v>
      </c>
      <c r="CO7" s="160" t="s">
        <v>41</v>
      </c>
      <c r="CP7" s="408"/>
      <c r="CQ7" s="240" t="s">
        <v>495</v>
      </c>
      <c r="CR7" s="47" t="s">
        <v>496</v>
      </c>
      <c r="CS7" s="47" t="s">
        <v>394</v>
      </c>
      <c r="CT7" s="47" t="s">
        <v>395</v>
      </c>
      <c r="CU7" s="47" t="s">
        <v>396</v>
      </c>
      <c r="CV7" s="160" t="s">
        <v>41</v>
      </c>
      <c r="CW7" s="408"/>
      <c r="CX7" s="240" t="s">
        <v>495</v>
      </c>
      <c r="CY7" s="47" t="s">
        <v>496</v>
      </c>
      <c r="CZ7" s="47" t="s">
        <v>394</v>
      </c>
      <c r="DA7" s="47" t="s">
        <v>395</v>
      </c>
      <c r="DB7" s="47" t="s">
        <v>396</v>
      </c>
      <c r="DC7" s="160" t="s">
        <v>41</v>
      </c>
      <c r="DD7" s="408"/>
      <c r="DE7" s="240" t="s">
        <v>495</v>
      </c>
      <c r="DF7" s="47" t="s">
        <v>496</v>
      </c>
      <c r="DG7" s="47" t="s">
        <v>394</v>
      </c>
      <c r="DH7" s="47" t="s">
        <v>395</v>
      </c>
      <c r="DI7" s="47" t="s">
        <v>396</v>
      </c>
      <c r="DJ7" s="160" t="s">
        <v>41</v>
      </c>
      <c r="DK7" s="408"/>
      <c r="DL7" s="240" t="s">
        <v>495</v>
      </c>
      <c r="DM7" s="47" t="s">
        <v>496</v>
      </c>
      <c r="DN7" s="47" t="s">
        <v>394</v>
      </c>
      <c r="DO7" s="47" t="s">
        <v>395</v>
      </c>
      <c r="DP7" s="47" t="s">
        <v>396</v>
      </c>
      <c r="DQ7" s="160" t="s">
        <v>41</v>
      </c>
    </row>
    <row r="8" spans="1:121" x14ac:dyDescent="0.2">
      <c r="A8" s="159"/>
      <c r="B8" s="406"/>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v>74</v>
      </c>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v>194</v>
      </c>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39</v>
      </c>
      <c r="CC12" s="314">
        <v>1</v>
      </c>
      <c r="CD12" s="314">
        <v>3</v>
      </c>
      <c r="CE12" s="314">
        <v>10</v>
      </c>
      <c r="CF12" s="314">
        <v>11</v>
      </c>
      <c r="CG12" s="314">
        <v>7</v>
      </c>
      <c r="CH12" s="314">
        <v>7</v>
      </c>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23</v>
      </c>
      <c r="CC13" s="314">
        <v>0</v>
      </c>
      <c r="CD13" s="314">
        <v>3</v>
      </c>
      <c r="CE13" s="314">
        <v>4</v>
      </c>
      <c r="CF13" s="314">
        <v>8</v>
      </c>
      <c r="CG13" s="314">
        <v>3</v>
      </c>
      <c r="CH13" s="314">
        <v>5</v>
      </c>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26</v>
      </c>
      <c r="CC14" s="314">
        <v>3</v>
      </c>
      <c r="CD14" s="314">
        <v>5</v>
      </c>
      <c r="CE14" s="314">
        <v>7</v>
      </c>
      <c r="CF14" s="314">
        <v>4</v>
      </c>
      <c r="CG14" s="314">
        <v>3</v>
      </c>
      <c r="CH14" s="314">
        <v>4</v>
      </c>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19</v>
      </c>
      <c r="CC15" s="314">
        <v>0</v>
      </c>
      <c r="CD15" s="314">
        <v>0</v>
      </c>
      <c r="CE15" s="314">
        <v>1</v>
      </c>
      <c r="CF15" s="314">
        <v>6</v>
      </c>
      <c r="CG15" s="314">
        <v>3</v>
      </c>
      <c r="CH15" s="314">
        <v>9</v>
      </c>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v>0</v>
      </c>
      <c r="CD16" s="314">
        <v>0</v>
      </c>
      <c r="CE16" s="314">
        <v>0</v>
      </c>
      <c r="CF16" s="314">
        <v>0</v>
      </c>
      <c r="CG16" s="314">
        <v>0</v>
      </c>
      <c r="CH16" s="314">
        <v>0</v>
      </c>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107</v>
      </c>
      <c r="CC17" s="233">
        <f t="shared" si="3"/>
        <v>4</v>
      </c>
      <c r="CD17" s="32">
        <f t="shared" si="3"/>
        <v>11</v>
      </c>
      <c r="CE17" s="29">
        <f t="shared" si="3"/>
        <v>22</v>
      </c>
      <c r="CF17" s="29">
        <f t="shared" si="3"/>
        <v>29</v>
      </c>
      <c r="CG17" s="29">
        <f t="shared" si="3"/>
        <v>16</v>
      </c>
      <c r="CH17" s="33">
        <f t="shared" si="3"/>
        <v>25</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161</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3" t="s">
        <v>179</v>
      </c>
      <c r="C31" s="456" t="s">
        <v>87</v>
      </c>
      <c r="D31" s="457"/>
      <c r="E31" s="457"/>
      <c r="F31" s="457"/>
      <c r="G31" s="457"/>
      <c r="H31" s="457"/>
      <c r="I31" s="458"/>
      <c r="J31" s="456" t="s">
        <v>88</v>
      </c>
      <c r="K31" s="457"/>
      <c r="L31" s="457"/>
      <c r="M31" s="457"/>
      <c r="N31" s="457"/>
      <c r="O31" s="457"/>
      <c r="P31" s="458"/>
      <c r="Q31" s="456" t="s">
        <v>89</v>
      </c>
      <c r="R31" s="457"/>
      <c r="S31" s="457"/>
      <c r="T31" s="457"/>
      <c r="U31" s="457"/>
      <c r="V31" s="457"/>
      <c r="W31" s="458"/>
      <c r="X31" s="456" t="s">
        <v>90</v>
      </c>
      <c r="Y31" s="457"/>
      <c r="Z31" s="457"/>
      <c r="AA31" s="457"/>
      <c r="AB31" s="457"/>
      <c r="AC31" s="457"/>
      <c r="AD31" s="458"/>
      <c r="AE31" s="456" t="s">
        <v>91</v>
      </c>
      <c r="AF31" s="457"/>
      <c r="AG31" s="457"/>
      <c r="AH31" s="457"/>
      <c r="AI31" s="457"/>
      <c r="AJ31" s="457"/>
      <c r="AK31" s="458"/>
      <c r="AL31" s="456" t="s">
        <v>92</v>
      </c>
      <c r="AM31" s="457"/>
      <c r="AN31" s="457"/>
      <c r="AO31" s="457"/>
      <c r="AP31" s="457"/>
      <c r="AQ31" s="457"/>
      <c r="AR31" s="458"/>
      <c r="AS31" s="456" t="s">
        <v>93</v>
      </c>
      <c r="AT31" s="457"/>
      <c r="AU31" s="457"/>
      <c r="AV31" s="457"/>
      <c r="AW31" s="457"/>
      <c r="AX31" s="457"/>
      <c r="AY31" s="458"/>
      <c r="AZ31" s="456" t="s">
        <v>94</v>
      </c>
      <c r="BA31" s="457"/>
      <c r="BB31" s="457"/>
      <c r="BC31" s="457"/>
      <c r="BD31" s="457"/>
      <c r="BE31" s="457"/>
      <c r="BF31" s="458"/>
      <c r="BG31" s="456" t="s">
        <v>95</v>
      </c>
      <c r="BH31" s="457"/>
      <c r="BI31" s="457"/>
      <c r="BJ31" s="457"/>
      <c r="BK31" s="457"/>
      <c r="BL31" s="457"/>
      <c r="BM31" s="458"/>
      <c r="BN31" s="279"/>
      <c r="BO31" s="279"/>
      <c r="BP31" s="279"/>
      <c r="BQ31" s="279"/>
      <c r="BR31" s="279"/>
      <c r="BS31" s="173"/>
    </row>
    <row r="32" spans="1:121" ht="25.5" hidden="1" customHeight="1" x14ac:dyDescent="0.2">
      <c r="A32" s="270"/>
      <c r="B32" s="454"/>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5"/>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0.3644859813084112</v>
      </c>
      <c r="AT35" s="235">
        <f>IF((' בריאות א2'!CC12+' בריאות א2'!CJ12)=0,0,(' בריאות א2'!CC12+' בריאות א2'!CJ12)/(' בריאות א2'!$CB$17+' בריאות א2'!$CI$17))</f>
        <v>9.3457943925233638E-3</v>
      </c>
      <c r="AU35" s="235">
        <f>IF((' בריאות א2'!CD12+' בריאות א2'!CK12)=0,0,(' בריאות א2'!CD12+' בריאות א2'!CK12)/(' בריאות א2'!$CB$17+' בריאות א2'!$CI$17))</f>
        <v>2.8037383177570093E-2</v>
      </c>
      <c r="AV35" s="235">
        <f>IF((' בריאות א2'!CE12+' בריאות א2'!CL12)=0,0,(' בריאות א2'!CE12+' בריאות א2'!CL12)/(' בריאות א2'!$CB$17+' בריאות א2'!$CI$17))</f>
        <v>9.3457943925233641E-2</v>
      </c>
      <c r="AW35" s="235">
        <f>IF((' בריאות א2'!CF12+' בריאות א2'!CM12)=0,0,(' בריאות א2'!CF12+' בריאות א2'!CM12)/(' בריאות א2'!$CB$17+' בריאות א2'!$CI$17))</f>
        <v>0.10280373831775701</v>
      </c>
      <c r="AX35" s="235">
        <f>IF((' בריאות א2'!CG12+' בריאות א2'!CN12)=0,0,(' בריאות א2'!CG12+' בריאות א2'!CN12)/(' בריאות א2'!$CB$17+' בריאות א2'!$CI$17))</f>
        <v>6.5420560747663545E-2</v>
      </c>
      <c r="AY35" s="235">
        <f>IF((' בריאות א2'!CH12+' בריאות א2'!CO12)=0,0,(' בריאות א2'!CH12+' בריאות א2'!CO12)/(' בריאות א2'!$CB$17+' בריאות א2'!$CI$17))</f>
        <v>6.5420560747663545E-2</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0.21495327102803738</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2.8037383177570093E-2</v>
      </c>
      <c r="AV36" s="235">
        <f>IF((' בריאות א2'!CE13+' בריאות א2'!CL13)=0,0,(' בריאות א2'!CE13+' בריאות א2'!CL13)/(' בריאות א2'!$CB$17+' בריאות א2'!$CI$17))</f>
        <v>3.7383177570093455E-2</v>
      </c>
      <c r="AW36" s="235">
        <f>IF((' בריאות א2'!CF13+' בריאות א2'!CM13)=0,0,(' בריאות א2'!CF13+' בריאות א2'!CM13)/(' בריאות א2'!$CB$17+' בריאות א2'!$CI$17))</f>
        <v>7.476635514018691E-2</v>
      </c>
      <c r="AX36" s="235">
        <f>IF((' בריאות א2'!CG13+' בריאות א2'!CN13)=0,0,(' בריאות א2'!CG13+' בריאות א2'!CN13)/(' בריאות א2'!$CB$17+' בריאות א2'!$CI$17))</f>
        <v>2.8037383177570093E-2</v>
      </c>
      <c r="AY36" s="235">
        <f>IF((' בריאות א2'!CH13+' בריאות א2'!CO13)=0,0,(' בריאות א2'!CH13+' בריאות א2'!CO13)/(' בריאות א2'!$CB$17+' בריאות א2'!$CI$17))</f>
        <v>4.6728971962616821E-2</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0.24299065420560748</v>
      </c>
      <c r="AT37" s="79">
        <f>IF((' בריאות א2'!CC14+' בריאות א2'!CJ14)=0,0,(' בריאות א2'!CC14+' בריאות א2'!CJ14)/(' בריאות א2'!$CB$17+' בריאות א2'!$CI$17))</f>
        <v>2.8037383177570093E-2</v>
      </c>
      <c r="AU37" s="79">
        <f>IF((' בריאות א2'!CD14+' בריאות א2'!CK14)=0,0,(' בריאות א2'!CD14+' בריאות א2'!CK14)/(' בריאות א2'!$CB$17+' בריאות א2'!$CI$17))</f>
        <v>4.6728971962616821E-2</v>
      </c>
      <c r="AV37" s="79">
        <f>IF((' בריאות א2'!CE14+' בריאות א2'!CL14)=0,0,(' בריאות א2'!CE14+' בריאות א2'!CL14)/(' בריאות א2'!$CB$17+' בריאות א2'!$CI$17))</f>
        <v>6.5420560747663545E-2</v>
      </c>
      <c r="AW37" s="79">
        <f>IF((' בריאות א2'!CF14+' בריאות א2'!CM14)=0,0,(' בריאות א2'!CF14+' בריאות א2'!CM14)/(' בריאות א2'!$CB$17+' בריאות א2'!$CI$17))</f>
        <v>3.7383177570093455E-2</v>
      </c>
      <c r="AX37" s="79">
        <f>IF((' בריאות א2'!CG14+' בריאות א2'!CN14)=0,0,(' בריאות א2'!CG14+' בריאות א2'!CN14)/(' בריאות א2'!$CB$17+' בריאות א2'!$CI$17))</f>
        <v>2.8037383177570093E-2</v>
      </c>
      <c r="AY37" s="79">
        <f>IF((' בריאות א2'!CH14+' בריאות א2'!CO14)=0,0,(' בריאות א2'!CH14+' בריאות א2'!CO14)/(' בריאות א2'!$CB$17+' בריאות א2'!$CI$17))</f>
        <v>3.7383177570093455E-2</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0.17757009345794392</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9.3457943925233638E-3</v>
      </c>
      <c r="AW38" s="79">
        <f>IF((' בריאות א2'!CF15+' בריאות א2'!CM15)=0,0,(' בריאות א2'!CF15+' בריאות א2'!CM15)/(' בריאות א2'!$CB$17+' בריאות א2'!$CI$17))</f>
        <v>5.6074766355140186E-2</v>
      </c>
      <c r="AX38" s="79">
        <f>IF((' בריאות א2'!CG15+' בריאות א2'!CN15)=0,0,(' בריאות א2'!CG15+' בריאות א2'!CN15)/(' בריאות א2'!$CB$17+' בריאות א2'!$CI$17))</f>
        <v>2.8037383177570093E-2</v>
      </c>
      <c r="AY38" s="79">
        <f>IF((' בריאות א2'!CH15+' בריאות א2'!CO15)=0,0,(' בריאות א2'!CH15+' בריאות א2'!CO15)/(' בריאות א2'!$CB$17+' בריאות א2'!$CI$17))</f>
        <v>8.4112149532710276E-2</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1</v>
      </c>
      <c r="AT40" s="237">
        <f t="shared" ref="AT40:AY40" si="20">SUM(AT35:AT39)</f>
        <v>3.7383177570093455E-2</v>
      </c>
      <c r="AU40" s="237">
        <f t="shared" si="20"/>
        <v>0.10280373831775701</v>
      </c>
      <c r="AV40" s="237">
        <f t="shared" si="20"/>
        <v>0.20560747663551399</v>
      </c>
      <c r="AW40" s="237">
        <f t="shared" si="20"/>
        <v>0.27102803738317754</v>
      </c>
      <c r="AX40" s="237">
        <f t="shared" si="20"/>
        <v>0.14953271028037382</v>
      </c>
      <c r="AY40" s="238">
        <f t="shared" si="20"/>
        <v>0.23364485981308408</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ש. שלמה חברה לביטוח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2017</v>
      </c>
      <c r="F3" s="121">
        <f>E3-1</f>
        <v>-1</v>
      </c>
    </row>
    <row r="4" spans="1:77" x14ac:dyDescent="0.2">
      <c r="B4" s="182" t="s">
        <v>425</v>
      </c>
    </row>
    <row r="5" spans="1:77" ht="13.5" thickBot="1" x14ac:dyDescent="0.25"/>
    <row r="6" spans="1:77" x14ac:dyDescent="0.2">
      <c r="A6" s="269"/>
      <c r="B6" s="453" t="s">
        <v>179</v>
      </c>
      <c r="C6" s="447"/>
      <c r="D6" s="448"/>
      <c r="E6" s="456" t="s">
        <v>87</v>
      </c>
      <c r="F6" s="457"/>
      <c r="G6" s="457"/>
      <c r="H6" s="457"/>
      <c r="I6" s="457"/>
      <c r="J6" s="457"/>
      <c r="K6" s="458"/>
      <c r="L6" s="456" t="s">
        <v>88</v>
      </c>
      <c r="M6" s="457"/>
      <c r="N6" s="457"/>
      <c r="O6" s="457"/>
      <c r="P6" s="457"/>
      <c r="Q6" s="457"/>
      <c r="R6" s="458"/>
      <c r="S6" s="456" t="s">
        <v>89</v>
      </c>
      <c r="T6" s="457"/>
      <c r="U6" s="457"/>
      <c r="V6" s="457"/>
      <c r="W6" s="457"/>
      <c r="X6" s="457"/>
      <c r="Y6" s="458"/>
      <c r="Z6" s="456" t="s">
        <v>90</v>
      </c>
      <c r="AA6" s="457"/>
      <c r="AB6" s="457"/>
      <c r="AC6" s="457"/>
      <c r="AD6" s="457"/>
      <c r="AE6" s="457"/>
      <c r="AF6" s="458"/>
      <c r="AG6" s="456" t="s">
        <v>91</v>
      </c>
      <c r="AH6" s="457"/>
      <c r="AI6" s="457"/>
      <c r="AJ6" s="457"/>
      <c r="AK6" s="457"/>
      <c r="AL6" s="457"/>
      <c r="AM6" s="458"/>
      <c r="AN6" s="456" t="s">
        <v>92</v>
      </c>
      <c r="AO6" s="457"/>
      <c r="AP6" s="457"/>
      <c r="AQ6" s="457"/>
      <c r="AR6" s="457"/>
      <c r="AS6" s="457"/>
      <c r="AT6" s="458"/>
      <c r="AU6" s="456" t="s">
        <v>93</v>
      </c>
      <c r="AV6" s="457"/>
      <c r="AW6" s="457"/>
      <c r="AX6" s="457"/>
      <c r="AY6" s="457"/>
      <c r="AZ6" s="457"/>
      <c r="BA6" s="458"/>
      <c r="BB6" s="456" t="s">
        <v>94</v>
      </c>
      <c r="BC6" s="457"/>
      <c r="BD6" s="457"/>
      <c r="BE6" s="457"/>
      <c r="BF6" s="457"/>
      <c r="BG6" s="457"/>
      <c r="BH6" s="458"/>
      <c r="BI6" s="456" t="s">
        <v>95</v>
      </c>
      <c r="BJ6" s="457"/>
      <c r="BK6" s="457"/>
      <c r="BL6" s="457"/>
      <c r="BM6" s="457"/>
      <c r="BN6" s="457"/>
      <c r="BO6" s="458"/>
      <c r="BP6" s="279"/>
      <c r="BQ6" s="279"/>
      <c r="BR6" s="279"/>
      <c r="BS6" s="279"/>
      <c r="BT6" s="279"/>
      <c r="BU6" s="173"/>
    </row>
    <row r="7" spans="1:77" ht="25.5" customHeight="1" x14ac:dyDescent="0.2">
      <c r="A7" s="270"/>
      <c r="B7" s="454"/>
      <c r="C7" s="449"/>
      <c r="D7" s="450"/>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5"/>
      <c r="C8" s="451"/>
      <c r="D8" s="452"/>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4" t="s">
        <v>500</v>
      </c>
      <c r="C10" s="445"/>
      <c r="D10" s="446"/>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0.3644859813084112</v>
      </c>
      <c r="AV10" s="235">
        <f>IF((' בריאות א2'!CC12+' בריאות א2'!CJ12)=0,0,(' בריאות א2'!CC12+' בריאות א2'!CJ12)/(' בריאות א2'!$CB$17+' בריאות א2'!$CI$17))</f>
        <v>9.3457943925233638E-3</v>
      </c>
      <c r="AW10" s="235">
        <f>IF((' בריאות א2'!CD12+' בריאות א2'!CK12)=0,0,(' בריאות א2'!CD12+' בריאות א2'!CK12)/(' בריאות א2'!$CB$17+' בריאות א2'!$CI$17))</f>
        <v>2.8037383177570093E-2</v>
      </c>
      <c r="AX10" s="235">
        <f>IF((' בריאות א2'!CE12+' בריאות א2'!CL12)=0,0,(' בריאות א2'!CE12+' בריאות א2'!CL12)/(' בריאות א2'!$CB$17+' בריאות א2'!$CI$17))</f>
        <v>9.3457943925233641E-2</v>
      </c>
      <c r="AY10" s="235">
        <f>IF((' בריאות א2'!CF12+' בריאות א2'!CM12)=0,0,(' בריאות א2'!CF12+' בריאות א2'!CM12)/(' בריאות א2'!$CB$17+' בריאות א2'!$CI$17))</f>
        <v>0.10280373831775701</v>
      </c>
      <c r="AZ10" s="235">
        <f>IF((' בריאות א2'!CG12+' בריאות א2'!CN12)=0,0,(' בריאות א2'!CG12+' בריאות א2'!CN12)/(' בריאות א2'!$CB$17+' בריאות א2'!$CI$17))</f>
        <v>6.5420560747663545E-2</v>
      </c>
      <c r="BA10" s="235">
        <f>IF((' בריאות א2'!CH12+' בריאות א2'!CO12)=0,0,(' בריאות א2'!CH12+' בריאות א2'!CO12)/(' בריאות א2'!$CB$17+' בריאות א2'!$CI$17))</f>
        <v>6.5420560747663545E-2</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4" t="s">
        <v>499</v>
      </c>
      <c r="C11" s="445"/>
      <c r="D11" s="446"/>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0.21495327102803738</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2.8037383177570093E-2</v>
      </c>
      <c r="AX11" s="235">
        <f>IF((' בריאות א2'!CE13+' בריאות א2'!CL13)=0,0,(' בריאות א2'!CE13+' בריאות א2'!CL13)/(' בריאות א2'!$CB$17+' בריאות א2'!$CI$17))</f>
        <v>3.7383177570093455E-2</v>
      </c>
      <c r="AY11" s="235">
        <f>IF((' בריאות א2'!CF13+' בריאות א2'!CM13)=0,0,(' בריאות א2'!CF13+' בריאות א2'!CM13)/(' בריאות א2'!$CB$17+' בריאות א2'!$CI$17))</f>
        <v>7.476635514018691E-2</v>
      </c>
      <c r="AZ11" s="235">
        <f>IF((' בריאות א2'!CG13+' בריאות א2'!CN13)=0,0,(' בריאות א2'!CG13+' בריאות א2'!CN13)/(' בריאות א2'!$CB$17+' בריאות א2'!$CI$17))</f>
        <v>2.8037383177570093E-2</v>
      </c>
      <c r="BA11" s="235">
        <f>IF((' בריאות א2'!CH13+' בריאות א2'!CO13)=0,0,(' בריאות א2'!CH13+' בריאות א2'!CO13)/(' בריאות א2'!$CB$17+' בריאות א2'!$CI$17))</f>
        <v>4.6728971962616821E-2</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0.24299065420560748</v>
      </c>
      <c r="AV12" s="79">
        <f>IF((' בריאות א2'!CC14+' בריאות א2'!CJ14)=0,0,(' בריאות א2'!CC14+' בריאות א2'!CJ14)/(' בריאות א2'!$CB$17+' בריאות א2'!$CI$17))</f>
        <v>2.8037383177570093E-2</v>
      </c>
      <c r="AW12" s="79">
        <f>IF((' בריאות א2'!CD14+' בריאות א2'!CK14)=0,0,(' בריאות א2'!CD14+' בריאות א2'!CK14)/(' בריאות א2'!$CB$17+' בריאות א2'!$CI$17))</f>
        <v>4.6728971962616821E-2</v>
      </c>
      <c r="AX12" s="79">
        <f>IF((' בריאות א2'!CE14+' בריאות א2'!CL14)=0,0,(' בריאות א2'!CE14+' בריאות א2'!CL14)/(' בריאות א2'!$CB$17+' בריאות א2'!$CI$17))</f>
        <v>6.5420560747663545E-2</v>
      </c>
      <c r="AY12" s="79">
        <f>IF((' בריאות א2'!CF14+' בריאות א2'!CM14)=0,0,(' בריאות א2'!CF14+' בריאות א2'!CM14)/(' בריאות א2'!$CB$17+' בריאות א2'!$CI$17))</f>
        <v>3.7383177570093455E-2</v>
      </c>
      <c r="AZ12" s="79">
        <f>IF((' בריאות א2'!CG14+' בריאות א2'!CN14)=0,0,(' בריאות א2'!CG14+' בריאות א2'!CN14)/(' בריאות א2'!$CB$17+' בריאות א2'!$CI$17))</f>
        <v>2.8037383177570093E-2</v>
      </c>
      <c r="BA12" s="79">
        <f>IF((' בריאות א2'!CH14+' בריאות א2'!CO14)=0,0,(' בריאות א2'!CH14+' בריאות א2'!CO14)/(' בריאות א2'!$CB$17+' בריאות א2'!$CI$17))</f>
        <v>3.7383177570093455E-2</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0.17757009345794392</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9.3457943925233638E-3</v>
      </c>
      <c r="AY13" s="79">
        <f>IF((' בריאות א2'!CF15+' בריאות א2'!CM15)=0,0,(' בריאות א2'!CF15+' בריאות א2'!CM15)/(' בריאות א2'!$CB$17+' בריאות א2'!$CI$17))</f>
        <v>5.6074766355140186E-2</v>
      </c>
      <c r="AZ13" s="79">
        <f>IF((' בריאות א2'!CG15+' בריאות א2'!CN15)=0,0,(' בריאות א2'!CG15+' בריאות א2'!CN15)/(' בריאות א2'!$CB$17+' בריאות א2'!$CI$17))</f>
        <v>2.8037383177570093E-2</v>
      </c>
      <c r="BA13" s="79">
        <f>IF((' בריאות א2'!CH15+' בריאות א2'!CO15)=0,0,(' בריאות א2'!CH15+' בריאות א2'!CO15)/(' בריאות א2'!$CB$17+' בריאות א2'!$CI$17))</f>
        <v>8.4112149532710276E-2</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1</v>
      </c>
      <c r="AV15" s="237">
        <f t="shared" ref="AV15:BA15" si="9">SUM(AV10:AV14)</f>
        <v>3.7383177570093455E-2</v>
      </c>
      <c r="AW15" s="237">
        <f t="shared" si="9"/>
        <v>0.10280373831775701</v>
      </c>
      <c r="AX15" s="237">
        <f t="shared" si="9"/>
        <v>0.20560747663551399</v>
      </c>
      <c r="AY15" s="237">
        <f t="shared" si="9"/>
        <v>0.27102803738317754</v>
      </c>
      <c r="AZ15" s="237">
        <f t="shared" si="9"/>
        <v>0.14953271028037382</v>
      </c>
      <c r="BA15" s="238">
        <f t="shared" si="9"/>
        <v>0.23364485981308408</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1"/>
      <c r="C26" s="441"/>
      <c r="D26" s="441"/>
      <c r="E26" s="263"/>
      <c r="F26" s="263"/>
      <c r="G26" s="263"/>
      <c r="H26" s="263"/>
      <c r="I26" s="263"/>
      <c r="J26" s="263"/>
      <c r="K26" s="263"/>
    </row>
    <row r="27" spans="1:73" x14ac:dyDescent="0.2">
      <c r="A27" s="263"/>
      <c r="B27" s="442"/>
      <c r="C27" s="442"/>
      <c r="D27" s="442"/>
      <c r="E27" s="277"/>
      <c r="F27" s="277"/>
      <c r="G27" s="277"/>
      <c r="H27" s="277"/>
      <c r="I27" s="277"/>
      <c r="J27" s="277"/>
      <c r="K27" s="277"/>
    </row>
    <row r="28" spans="1:73" x14ac:dyDescent="0.2">
      <c r="A28" s="262"/>
      <c r="B28" s="439"/>
      <c r="C28" s="439"/>
      <c r="D28" s="439"/>
      <c r="E28" s="288"/>
      <c r="F28" s="288"/>
      <c r="G28" s="288"/>
      <c r="H28" s="288"/>
      <c r="I28" s="288"/>
      <c r="J28" s="288"/>
      <c r="K28" s="288"/>
    </row>
    <row r="29" spans="1:73" x14ac:dyDescent="0.2">
      <c r="A29" s="277"/>
      <c r="B29" s="440"/>
      <c r="C29" s="443"/>
      <c r="D29" s="443"/>
      <c r="E29" s="289"/>
      <c r="F29" s="289"/>
      <c r="G29" s="290"/>
      <c r="H29" s="289"/>
      <c r="I29" s="289"/>
      <c r="J29" s="289"/>
      <c r="K29" s="289"/>
    </row>
    <row r="30" spans="1:73" x14ac:dyDescent="0.2">
      <c r="A30" s="277"/>
      <c r="B30" s="440"/>
      <c r="C30" s="440"/>
      <c r="D30" s="440"/>
      <c r="E30" s="291"/>
      <c r="F30" s="291"/>
      <c r="G30" s="291"/>
      <c r="H30" s="291"/>
      <c r="I30" s="291"/>
      <c r="J30" s="291"/>
      <c r="K30" s="291"/>
    </row>
    <row r="31" spans="1:73" x14ac:dyDescent="0.2">
      <c r="A31" s="277"/>
      <c r="B31" s="440"/>
      <c r="C31" s="440"/>
      <c r="D31" s="440"/>
      <c r="E31" s="291"/>
      <c r="F31" s="291"/>
      <c r="G31" s="291"/>
      <c r="H31" s="291"/>
      <c r="I31" s="291"/>
      <c r="J31" s="291"/>
      <c r="K31" s="291"/>
    </row>
    <row r="32" spans="1:73" x14ac:dyDescent="0.2">
      <c r="A32" s="278"/>
      <c r="B32" s="439"/>
      <c r="C32" s="439"/>
      <c r="D32" s="439"/>
      <c r="E32" s="288"/>
      <c r="F32" s="288"/>
      <c r="G32" s="288"/>
      <c r="H32" s="288"/>
      <c r="I32" s="288"/>
      <c r="J32" s="288"/>
      <c r="K32" s="288"/>
    </row>
    <row r="33" spans="1:11" x14ac:dyDescent="0.2">
      <c r="A33" s="277"/>
      <c r="B33" s="439"/>
      <c r="C33" s="439"/>
      <c r="D33" s="439"/>
      <c r="E33" s="288"/>
      <c r="F33" s="288"/>
      <c r="G33" s="288"/>
      <c r="H33" s="288"/>
      <c r="I33" s="288"/>
      <c r="J33" s="288"/>
      <c r="K33" s="288"/>
    </row>
    <row r="34" spans="1:11" x14ac:dyDescent="0.2">
      <c r="A34" s="277"/>
      <c r="B34" s="439"/>
      <c r="C34" s="439"/>
      <c r="D34" s="439"/>
      <c r="E34" s="288"/>
      <c r="F34" s="288"/>
      <c r="G34" s="288"/>
      <c r="H34" s="288"/>
      <c r="I34" s="288"/>
      <c r="J34" s="288"/>
      <c r="K34" s="288"/>
    </row>
    <row r="35" spans="1:11" x14ac:dyDescent="0.2">
      <c r="A35" s="278"/>
      <c r="B35" s="439"/>
      <c r="C35" s="439"/>
      <c r="D35" s="439"/>
      <c r="E35" s="288"/>
      <c r="F35" s="288"/>
      <c r="G35" s="288"/>
      <c r="H35" s="288"/>
      <c r="I35" s="288"/>
      <c r="J35" s="288"/>
      <c r="K35" s="288"/>
    </row>
    <row r="36" spans="1:11" x14ac:dyDescent="0.2">
      <c r="A36" s="277"/>
      <c r="B36" s="439"/>
      <c r="C36" s="439"/>
      <c r="D36" s="439"/>
      <c r="E36" s="288"/>
      <c r="F36" s="288"/>
      <c r="G36" s="288"/>
      <c r="H36" s="288"/>
      <c r="I36" s="288"/>
      <c r="J36" s="288"/>
      <c r="K36" s="288"/>
    </row>
    <row r="37" spans="1:11" x14ac:dyDescent="0.2">
      <c r="A37" s="277"/>
      <c r="B37" s="439"/>
      <c r="C37" s="439"/>
      <c r="D37" s="439"/>
      <c r="E37" s="288"/>
      <c r="F37" s="288"/>
      <c r="G37" s="288"/>
      <c r="H37" s="288"/>
      <c r="I37" s="288"/>
      <c r="J37" s="288"/>
      <c r="K37" s="288"/>
    </row>
    <row r="38" spans="1:11" x14ac:dyDescent="0.2">
      <c r="A38" s="277"/>
      <c r="B38" s="439"/>
      <c r="C38" s="439"/>
      <c r="D38" s="439"/>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18" sqref="C18"/>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ש. שלמה חברה לביטוח בע''מ</v>
      </c>
    </row>
    <row r="3" spans="1:39" ht="15.75" x14ac:dyDescent="0.25">
      <c r="B3" s="183" t="str">
        <f>CONCATENATE(הוראות!Z13,הוראות!F13)</f>
        <v>הנתונים ביחידות בודדות לשנת 2017</v>
      </c>
    </row>
    <row r="4" spans="1:39" ht="12.75" customHeight="1" x14ac:dyDescent="0.2">
      <c r="B4" s="182" t="s">
        <v>425</v>
      </c>
      <c r="C4" s="433" t="s">
        <v>140</v>
      </c>
      <c r="D4" s="434"/>
      <c r="E4" s="434"/>
      <c r="F4" s="434"/>
      <c r="G4" s="434"/>
      <c r="H4" s="434"/>
      <c r="I4" s="434"/>
      <c r="J4" s="434"/>
      <c r="K4" s="434"/>
      <c r="L4" s="434"/>
      <c r="M4" s="434"/>
      <c r="N4" s="434"/>
      <c r="O4" s="434"/>
      <c r="P4" s="435"/>
      <c r="Q4" s="433" t="s">
        <v>141</v>
      </c>
      <c r="R4" s="434"/>
      <c r="S4" s="434"/>
      <c r="T4" s="434"/>
      <c r="U4" s="434"/>
      <c r="V4" s="434"/>
      <c r="W4" s="434"/>
      <c r="X4" s="434"/>
      <c r="Y4" s="434"/>
      <c r="Z4" s="434"/>
      <c r="AA4" s="434"/>
      <c r="AB4" s="434"/>
      <c r="AC4" s="434"/>
      <c r="AD4" s="435"/>
      <c r="AE4" s="426" t="s">
        <v>142</v>
      </c>
      <c r="AF4" s="427"/>
      <c r="AG4" s="427"/>
      <c r="AH4" s="427"/>
      <c r="AI4" s="427"/>
      <c r="AJ4" s="427"/>
      <c r="AK4" s="428"/>
    </row>
    <row r="5" spans="1:39" x14ac:dyDescent="0.2">
      <c r="B5" s="159"/>
      <c r="C5" s="462" t="s">
        <v>96</v>
      </c>
      <c r="D5" s="437"/>
      <c r="E5" s="437"/>
      <c r="F5" s="437"/>
      <c r="G5" s="437"/>
      <c r="H5" s="437"/>
      <c r="I5" s="438"/>
      <c r="J5" s="462" t="s">
        <v>97</v>
      </c>
      <c r="K5" s="437"/>
      <c r="L5" s="437"/>
      <c r="M5" s="437"/>
      <c r="N5" s="437"/>
      <c r="O5" s="437"/>
      <c r="P5" s="438"/>
      <c r="Q5" s="462" t="s">
        <v>96</v>
      </c>
      <c r="R5" s="437"/>
      <c r="S5" s="437"/>
      <c r="T5" s="437"/>
      <c r="U5" s="437"/>
      <c r="V5" s="437"/>
      <c r="W5" s="438"/>
      <c r="X5" s="462" t="s">
        <v>97</v>
      </c>
      <c r="Y5" s="437"/>
      <c r="Z5" s="437"/>
      <c r="AA5" s="437"/>
      <c r="AB5" s="437"/>
      <c r="AC5" s="437"/>
      <c r="AD5" s="438"/>
      <c r="AE5" s="461"/>
      <c r="AF5" s="431"/>
      <c r="AG5" s="431"/>
      <c r="AH5" s="431"/>
      <c r="AI5" s="431"/>
      <c r="AJ5" s="431"/>
      <c r="AK5" s="432"/>
    </row>
    <row r="6" spans="1:39" ht="12.75" customHeight="1" x14ac:dyDescent="0.2">
      <c r="A6" s="159"/>
      <c r="B6" s="159"/>
      <c r="C6" s="460" t="s">
        <v>32</v>
      </c>
      <c r="D6" s="424" t="s">
        <v>33</v>
      </c>
      <c r="E6" s="424"/>
      <c r="F6" s="424"/>
      <c r="G6" s="424"/>
      <c r="H6" s="424"/>
      <c r="I6" s="425"/>
      <c r="J6" s="460" t="str">
        <f>C6</f>
        <v>סה"כ מספר תביעות</v>
      </c>
      <c r="K6" s="424" t="s">
        <v>33</v>
      </c>
      <c r="L6" s="424"/>
      <c r="M6" s="424"/>
      <c r="N6" s="424"/>
      <c r="O6" s="424"/>
      <c r="P6" s="425"/>
      <c r="Q6" s="460" t="str">
        <f>C6</f>
        <v>סה"כ מספר תביעות</v>
      </c>
      <c r="R6" s="424" t="s">
        <v>33</v>
      </c>
      <c r="S6" s="424"/>
      <c r="T6" s="424"/>
      <c r="U6" s="424"/>
      <c r="V6" s="424"/>
      <c r="W6" s="425"/>
      <c r="X6" s="460" t="str">
        <f>Q6</f>
        <v>סה"כ מספר תביעות</v>
      </c>
      <c r="Y6" s="424" t="s">
        <v>33</v>
      </c>
      <c r="Z6" s="424"/>
      <c r="AA6" s="424"/>
      <c r="AB6" s="424"/>
      <c r="AC6" s="424"/>
      <c r="AD6" s="425"/>
      <c r="AE6" s="460" t="str">
        <f>X6</f>
        <v>סה"כ מספר תביעות</v>
      </c>
      <c r="AF6" s="424" t="s">
        <v>33</v>
      </c>
      <c r="AG6" s="424"/>
      <c r="AH6" s="424"/>
      <c r="AI6" s="424"/>
      <c r="AJ6" s="424"/>
      <c r="AK6" s="425"/>
    </row>
    <row r="7" spans="1:39" ht="25.5" customHeight="1" x14ac:dyDescent="0.2">
      <c r="A7" s="159"/>
      <c r="B7" s="405" t="s">
        <v>34</v>
      </c>
      <c r="C7" s="408"/>
      <c r="D7" s="240" t="s">
        <v>495</v>
      </c>
      <c r="E7" s="47" t="s">
        <v>496</v>
      </c>
      <c r="F7" s="47" t="s">
        <v>394</v>
      </c>
      <c r="G7" s="47" t="s">
        <v>395</v>
      </c>
      <c r="H7" s="47" t="s">
        <v>396</v>
      </c>
      <c r="I7" s="160" t="s">
        <v>41</v>
      </c>
      <c r="J7" s="408"/>
      <c r="K7" s="240" t="s">
        <v>495</v>
      </c>
      <c r="L7" s="47" t="s">
        <v>496</v>
      </c>
      <c r="M7" s="47" t="s">
        <v>394</v>
      </c>
      <c r="N7" s="47" t="s">
        <v>395</v>
      </c>
      <c r="O7" s="47" t="s">
        <v>396</v>
      </c>
      <c r="P7" s="160" t="s">
        <v>41</v>
      </c>
      <c r="Q7" s="408"/>
      <c r="R7" s="240" t="s">
        <v>495</v>
      </c>
      <c r="S7" s="47" t="s">
        <v>496</v>
      </c>
      <c r="T7" s="47" t="s">
        <v>394</v>
      </c>
      <c r="U7" s="47" t="s">
        <v>395</v>
      </c>
      <c r="V7" s="47" t="s">
        <v>396</v>
      </c>
      <c r="W7" s="160" t="s">
        <v>41</v>
      </c>
      <c r="X7" s="408"/>
      <c r="Y7" s="240" t="s">
        <v>495</v>
      </c>
      <c r="Z7" s="47" t="s">
        <v>496</v>
      </c>
      <c r="AA7" s="47" t="s">
        <v>394</v>
      </c>
      <c r="AB7" s="47" t="s">
        <v>395</v>
      </c>
      <c r="AC7" s="47" t="s">
        <v>396</v>
      </c>
      <c r="AD7" s="160" t="s">
        <v>41</v>
      </c>
      <c r="AE7" s="408"/>
      <c r="AF7" s="240" t="s">
        <v>495</v>
      </c>
      <c r="AG7" s="47" t="s">
        <v>496</v>
      </c>
      <c r="AH7" s="47" t="s">
        <v>394</v>
      </c>
      <c r="AI7" s="47" t="s">
        <v>395</v>
      </c>
      <c r="AJ7" s="47" t="s">
        <v>396</v>
      </c>
      <c r="AK7" s="160" t="s">
        <v>41</v>
      </c>
    </row>
    <row r="8" spans="1:39" ht="12.75" customHeight="1" x14ac:dyDescent="0.2">
      <c r="A8" s="159"/>
      <c r="B8" s="406"/>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3" t="s">
        <v>179</v>
      </c>
      <c r="C31" s="456" t="s">
        <v>140</v>
      </c>
      <c r="D31" s="457"/>
      <c r="E31" s="457"/>
      <c r="F31" s="457"/>
      <c r="G31" s="457"/>
      <c r="H31" s="457"/>
      <c r="I31" s="458"/>
      <c r="J31" s="456" t="s">
        <v>141</v>
      </c>
      <c r="K31" s="457"/>
      <c r="L31" s="457"/>
      <c r="M31" s="457"/>
      <c r="N31" s="457"/>
      <c r="O31" s="457"/>
      <c r="P31" s="458"/>
      <c r="Q31" s="456" t="s">
        <v>142</v>
      </c>
      <c r="R31" s="457"/>
      <c r="S31" s="457"/>
      <c r="T31" s="457"/>
      <c r="U31" s="457"/>
      <c r="V31" s="457"/>
      <c r="W31" s="458"/>
    </row>
    <row r="32" spans="1:37" ht="25.5" hidden="1" customHeight="1" x14ac:dyDescent="0.2">
      <c r="A32" s="270"/>
      <c r="B32" s="454"/>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5"/>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ש. שלמה חברה לביטוח בע''מ</v>
      </c>
    </row>
    <row r="3" spans="1:28" ht="12.75" customHeight="1" x14ac:dyDescent="0.3">
      <c r="A3" s="268"/>
      <c r="B3" s="183" t="str">
        <f>CONCATENATE(הוראות!Z13,הוראות!F13)</f>
        <v>הנתונים ביחידות בודדות לשנת 2017</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3" t="s">
        <v>179</v>
      </c>
      <c r="C7" s="447"/>
      <c r="D7" s="447"/>
      <c r="E7" s="456" t="s">
        <v>140</v>
      </c>
      <c r="F7" s="457"/>
      <c r="G7" s="457"/>
      <c r="H7" s="457"/>
      <c r="I7" s="457"/>
      <c r="J7" s="457"/>
      <c r="K7" s="458"/>
      <c r="L7" s="456" t="s">
        <v>141</v>
      </c>
      <c r="M7" s="457"/>
      <c r="N7" s="457"/>
      <c r="O7" s="457"/>
      <c r="P7" s="457"/>
      <c r="Q7" s="457"/>
      <c r="R7" s="458"/>
      <c r="S7" s="456" t="s">
        <v>142</v>
      </c>
      <c r="T7" s="457"/>
      <c r="U7" s="457"/>
      <c r="V7" s="457"/>
      <c r="W7" s="457"/>
      <c r="X7" s="457"/>
      <c r="Y7" s="458"/>
    </row>
    <row r="8" spans="1:28" ht="25.5" customHeight="1" x14ac:dyDescent="0.2">
      <c r="A8" s="270"/>
      <c r="B8" s="449"/>
      <c r="C8" s="449"/>
      <c r="D8" s="449"/>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51"/>
      <c r="C9" s="451"/>
      <c r="D9" s="451"/>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4" t="s">
        <v>73</v>
      </c>
      <c r="C10" s="475"/>
      <c r="D10" s="475"/>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4" t="s">
        <v>500</v>
      </c>
      <c r="C11" s="445"/>
      <c r="D11" s="446"/>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522</v>
      </c>
      <c r="B12" s="444" t="s">
        <v>499</v>
      </c>
      <c r="C12" s="445"/>
      <c r="D12" s="446"/>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80</v>
      </c>
      <c r="B17" s="469" t="s">
        <v>184</v>
      </c>
      <c r="C17" s="470"/>
      <c r="D17" s="470"/>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71" t="s">
        <v>76</v>
      </c>
      <c r="C18" s="472"/>
      <c r="D18" s="473"/>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71" t="s">
        <v>77</v>
      </c>
      <c r="C19" s="472"/>
      <c r="D19" s="473"/>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3" t="s">
        <v>82</v>
      </c>
      <c r="C20" s="464"/>
      <c r="D20" s="464"/>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6" t="s">
        <v>446</v>
      </c>
      <c r="C21" s="477"/>
      <c r="D21" s="478"/>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71" t="s">
        <v>76</v>
      </c>
      <c r="C22" s="472"/>
      <c r="D22" s="473"/>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71" t="s">
        <v>77</v>
      </c>
      <c r="C23" s="472"/>
      <c r="D23" s="473"/>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71" t="s">
        <v>84</v>
      </c>
      <c r="C24" s="472"/>
      <c r="D24" s="473"/>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3" t="s">
        <v>85</v>
      </c>
      <c r="C25" s="464"/>
      <c r="D25" s="465"/>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6" t="s">
        <v>86</v>
      </c>
      <c r="C26" s="467"/>
      <c r="D26" s="468"/>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1"/>
      <c r="C27" s="441"/>
      <c r="D27" s="441"/>
    </row>
    <row r="28" spans="1:25" x14ac:dyDescent="0.2">
      <c r="A28" s="263"/>
      <c r="B28" s="442"/>
      <c r="C28" s="442"/>
      <c r="D28" s="442"/>
    </row>
    <row r="29" spans="1:25" x14ac:dyDescent="0.2">
      <c r="A29" s="262"/>
      <c r="B29" s="439"/>
      <c r="C29" s="439"/>
      <c r="D29" s="439"/>
    </row>
    <row r="30" spans="1:25" x14ac:dyDescent="0.2">
      <c r="A30" s="277"/>
      <c r="B30" s="440"/>
      <c r="C30" s="443"/>
      <c r="D30" s="443"/>
    </row>
    <row r="31" spans="1:25" x14ac:dyDescent="0.2">
      <c r="A31" s="277"/>
      <c r="B31" s="440"/>
      <c r="C31" s="440"/>
      <c r="D31" s="440"/>
    </row>
    <row r="32" spans="1:25" x14ac:dyDescent="0.2">
      <c r="A32" s="277"/>
      <c r="B32" s="440"/>
      <c r="C32" s="440"/>
      <c r="D32" s="440"/>
    </row>
    <row r="33" spans="1:4" x14ac:dyDescent="0.2">
      <c r="A33" s="278"/>
      <c r="B33" s="439"/>
      <c r="C33" s="439"/>
      <c r="D33" s="439"/>
    </row>
    <row r="34" spans="1:4" x14ac:dyDescent="0.2">
      <c r="A34" s="277"/>
      <c r="B34" s="439"/>
      <c r="C34" s="439"/>
      <c r="D34" s="439"/>
    </row>
    <row r="35" spans="1:4" x14ac:dyDescent="0.2">
      <c r="A35" s="277"/>
      <c r="B35" s="439"/>
      <c r="C35" s="439"/>
      <c r="D35" s="439"/>
    </row>
    <row r="36" spans="1:4" x14ac:dyDescent="0.2">
      <c r="A36" s="278"/>
      <c r="B36" s="439"/>
      <c r="C36" s="439"/>
      <c r="D36" s="439"/>
    </row>
    <row r="37" spans="1:4" x14ac:dyDescent="0.2">
      <c r="A37" s="277"/>
      <c r="B37" s="439"/>
      <c r="C37" s="439"/>
      <c r="D37" s="439"/>
    </row>
    <row r="38" spans="1:4" x14ac:dyDescent="0.2">
      <c r="A38" s="277"/>
      <c r="B38" s="439"/>
      <c r="C38" s="439"/>
      <c r="D38" s="439"/>
    </row>
    <row r="39" spans="1:4" x14ac:dyDescent="0.2">
      <c r="A39" s="277"/>
      <c r="B39" s="439"/>
      <c r="C39" s="439"/>
      <c r="D39" s="439"/>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68643beecda18b4e09cff41c83e0ce36">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8146b315fa2ac31dd02d04e15b67ed9e"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DD2040-59B2-45BA-9410-4CDBA6C61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a46656d4-8850-49b3-aebd-68bd05f7f43d"/>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2017</dc:title>
  <dc:creator>אוהד מעודי</dc:creator>
  <cp:lastModifiedBy>נועם בן אור</cp:lastModifiedBy>
  <cp:lastPrinted>2016-06-28T14:16:06Z</cp:lastPrinted>
  <dcterms:created xsi:type="dcterms:W3CDTF">2012-03-26T09:12:08Z</dcterms:created>
  <dcterms:modified xsi:type="dcterms:W3CDTF">2018-03-04T13:12:46Z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